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mc:AlternateContent xmlns:mc="http://schemas.openxmlformats.org/markup-compatibility/2006">
    <mc:Choice Requires="x15">
      <x15ac:absPath xmlns:x15ac="http://schemas.microsoft.com/office/spreadsheetml/2010/11/ac" url="C:\Users\Luděk\Documents\Zakázky\Benešov_U_nádraží\Uznatelné_neuznatelné\"/>
    </mc:Choice>
  </mc:AlternateContent>
  <xr:revisionPtr revIDLastSave="0" documentId="13_ncr:1_{B4E7B3CC-2425-432C-A579-46667472AB72}" xr6:coauthVersionLast="45" xr6:coauthVersionMax="45" xr10:uidLastSave="{00000000-0000-0000-0000-000000000000}"/>
  <bookViews>
    <workbookView xWindow="28680" yWindow="-120" windowWidth="29040" windowHeight="15840" activeTab="5" xr2:uid="{00000000-000D-0000-FFFF-FFFF00000000}"/>
  </bookViews>
  <sheets>
    <sheet name="Rekapitulace stavby" sheetId="1" r:id="rId1"/>
    <sheet name="VOP k ceně díla" sheetId="7" r:id="rId2"/>
    <sheet name="SO113 - SO 113 - Chodníky..." sheetId="2" r:id="rId3"/>
    <sheet name="SO431 - SO 431 - Úprava a..." sheetId="3" r:id="rId4"/>
    <sheet name="VON - VON - Vedlejší a os..." sheetId="4" r:id="rId5"/>
    <sheet name="Seznam figur" sheetId="5" r:id="rId6"/>
    <sheet name="Pokyny pro vyplnění" sheetId="6" r:id="rId7"/>
  </sheets>
  <definedNames>
    <definedName name="_xlnm._FilterDatabase" localSheetId="2" hidden="1">'SO113 - SO 113 - Chodníky...'!$C$91:$K$959</definedName>
    <definedName name="_xlnm._FilterDatabase" localSheetId="3" hidden="1">'SO431 - SO 431 - Úprava a...'!$C$81:$K$142</definedName>
    <definedName name="_xlnm._FilterDatabase" localSheetId="4" hidden="1">'VON - VON - Vedlejší a os...'!$C$83:$K$105</definedName>
    <definedName name="_xlnm.Print_Titles" localSheetId="0">'Rekapitulace stavby'!$52:$52</definedName>
    <definedName name="_xlnm.Print_Titles" localSheetId="5">'Seznam figur'!$9:$9</definedName>
    <definedName name="_xlnm.Print_Titles" localSheetId="2">'SO113 - SO 113 - Chodníky...'!$91:$91</definedName>
    <definedName name="_xlnm.Print_Titles" localSheetId="3">'SO431 - SO 431 - Úprava a...'!$81:$81</definedName>
    <definedName name="_xlnm.Print_Titles" localSheetId="4">'VON - VON - Vedlejší a os...'!$83:$83</definedName>
    <definedName name="_xlnm.Print_Area" localSheetId="6">'Pokyny pro vyplnění'!$B$2:$K$71,'Pokyny pro vyplnění'!$B$74:$K$118,'Pokyny pro vyplnění'!$B$121:$K$190,'Pokyny pro vyplnění'!$B$198:$K$218</definedName>
    <definedName name="_xlnm.Print_Area" localSheetId="0">'Rekapitulace stavby'!$D$4:$AO$36,'Rekapitulace stavby'!$C$42:$AQ$58</definedName>
    <definedName name="_xlnm.Print_Area" localSheetId="5">'Seznam figur'!$C$4:$G$167</definedName>
    <definedName name="_xlnm.Print_Area" localSheetId="2">'SO113 - SO 113 - Chodníky...'!$C$4:$J$39,'SO113 - SO 113 - Chodníky...'!$C$45:$J$73,'SO113 - SO 113 - Chodníky...'!$C$79:$K$959</definedName>
    <definedName name="_xlnm.Print_Area" localSheetId="3">'SO431 - SO 431 - Úprava a...'!$C$4:$J$39,'SO431 - SO 431 - Úprava a...'!$C$45:$J$63,'SO431 - SO 431 - Úprava a...'!$C$69:$K$142</definedName>
    <definedName name="_xlnm.Print_Area" localSheetId="4">'VON - VON - Vedlejší a os...'!$C$4:$J$39,'VON - VON - Vedlejší a os...'!$C$45:$J$65,'VON - VON - Vedlejší a os...'!$C$71:$K$105</definedName>
    <definedName name="_xlnm.Print_Area" localSheetId="1">'VOP k ceně díla'!$A$1:$A$52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5" l="1"/>
  <c r="J37" i="4"/>
  <c r="J36" i="4"/>
  <c r="AY57" i="1"/>
  <c r="J35" i="4"/>
  <c r="AX57" i="1" s="1"/>
  <c r="BI105" i="4"/>
  <c r="BH105" i="4"/>
  <c r="BG105" i="4"/>
  <c r="BF105" i="4"/>
  <c r="T105" i="4"/>
  <c r="T104" i="4" s="1"/>
  <c r="R105" i="4"/>
  <c r="R104" i="4"/>
  <c r="P105" i="4"/>
  <c r="P104" i="4"/>
  <c r="BI103" i="4"/>
  <c r="BH103" i="4"/>
  <c r="BG103" i="4"/>
  <c r="BF103" i="4"/>
  <c r="T103" i="4"/>
  <c r="R103" i="4"/>
  <c r="P103"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7" i="4"/>
  <c r="BH97" i="4"/>
  <c r="BG97" i="4"/>
  <c r="BF97" i="4"/>
  <c r="T97" i="4"/>
  <c r="R97" i="4"/>
  <c r="P97" i="4"/>
  <c r="BI96" i="4"/>
  <c r="BH96" i="4"/>
  <c r="BG96" i="4"/>
  <c r="BF96" i="4"/>
  <c r="T96" i="4"/>
  <c r="R96" i="4"/>
  <c r="P96" i="4"/>
  <c r="BI95" i="4"/>
  <c r="BH95" i="4"/>
  <c r="BG95" i="4"/>
  <c r="BF95" i="4"/>
  <c r="T95" i="4"/>
  <c r="R95" i="4"/>
  <c r="P95" i="4"/>
  <c r="BI94" i="4"/>
  <c r="BH94" i="4"/>
  <c r="BG94" i="4"/>
  <c r="BF94" i="4"/>
  <c r="T94" i="4"/>
  <c r="R94" i="4"/>
  <c r="P94" i="4"/>
  <c r="BI93" i="4"/>
  <c r="BH93" i="4"/>
  <c r="BG93" i="4"/>
  <c r="BF93" i="4"/>
  <c r="T93" i="4"/>
  <c r="R93" i="4"/>
  <c r="P93" i="4"/>
  <c r="BI91" i="4"/>
  <c r="BH91" i="4"/>
  <c r="BG91" i="4"/>
  <c r="BF91" i="4"/>
  <c r="T91" i="4"/>
  <c r="R91" i="4"/>
  <c r="P91" i="4"/>
  <c r="BI90" i="4"/>
  <c r="BH90" i="4"/>
  <c r="BG90" i="4"/>
  <c r="BF90" i="4"/>
  <c r="T90" i="4"/>
  <c r="R90" i="4"/>
  <c r="P90" i="4"/>
  <c r="BI89" i="4"/>
  <c r="BH89" i="4"/>
  <c r="BG89" i="4"/>
  <c r="BF89" i="4"/>
  <c r="T89" i="4"/>
  <c r="R89" i="4"/>
  <c r="P89" i="4"/>
  <c r="BI88" i="4"/>
  <c r="BH88" i="4"/>
  <c r="BG88" i="4"/>
  <c r="BF88" i="4"/>
  <c r="T88" i="4"/>
  <c r="R88" i="4"/>
  <c r="P88" i="4"/>
  <c r="BI87" i="4"/>
  <c r="BH87" i="4"/>
  <c r="BG87" i="4"/>
  <c r="BF87" i="4"/>
  <c r="T87" i="4"/>
  <c r="R87" i="4"/>
  <c r="P87" i="4"/>
  <c r="J81" i="4"/>
  <c r="J80" i="4"/>
  <c r="F80" i="4"/>
  <c r="F78" i="4"/>
  <c r="E76" i="4"/>
  <c r="J55" i="4"/>
  <c r="J54" i="4"/>
  <c r="F54" i="4"/>
  <c r="F52" i="4"/>
  <c r="E50" i="4"/>
  <c r="J18" i="4"/>
  <c r="E18" i="4"/>
  <c r="F81" i="4"/>
  <c r="J17" i="4"/>
  <c r="J12" i="4"/>
  <c r="J78" i="4" s="1"/>
  <c r="E7" i="4"/>
  <c r="E48" i="4" s="1"/>
  <c r="J37" i="3"/>
  <c r="J36" i="3"/>
  <c r="AY56" i="1"/>
  <c r="J35" i="3"/>
  <c r="AX56" i="1" s="1"/>
  <c r="BI142" i="3"/>
  <c r="BH142" i="3"/>
  <c r="BG142" i="3"/>
  <c r="BF142" i="3"/>
  <c r="T142" i="3"/>
  <c r="R142" i="3"/>
  <c r="P142"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7" i="3"/>
  <c r="BH137" i="3"/>
  <c r="BG137" i="3"/>
  <c r="BF137" i="3"/>
  <c r="T137" i="3"/>
  <c r="R137" i="3"/>
  <c r="P137" i="3"/>
  <c r="BI136" i="3"/>
  <c r="BH136" i="3"/>
  <c r="BG136" i="3"/>
  <c r="BF136" i="3"/>
  <c r="T136" i="3"/>
  <c r="R136" i="3"/>
  <c r="P136" i="3"/>
  <c r="BI135" i="3"/>
  <c r="BH135" i="3"/>
  <c r="BG135" i="3"/>
  <c r="BF135" i="3"/>
  <c r="T135" i="3"/>
  <c r="R135" i="3"/>
  <c r="P135" i="3"/>
  <c r="BI134" i="3"/>
  <c r="BH134" i="3"/>
  <c r="BG134" i="3"/>
  <c r="BF134" i="3"/>
  <c r="T134" i="3"/>
  <c r="R134" i="3"/>
  <c r="P134" i="3"/>
  <c r="BI132" i="3"/>
  <c r="BH132" i="3"/>
  <c r="BG132" i="3"/>
  <c r="BF132" i="3"/>
  <c r="T132" i="3"/>
  <c r="R132" i="3"/>
  <c r="P132" i="3"/>
  <c r="BI131" i="3"/>
  <c r="BH131" i="3"/>
  <c r="BG131" i="3"/>
  <c r="BF131" i="3"/>
  <c r="T131" i="3"/>
  <c r="R131" i="3"/>
  <c r="P131" i="3"/>
  <c r="BI130" i="3"/>
  <c r="BH130" i="3"/>
  <c r="BG130" i="3"/>
  <c r="BF130" i="3"/>
  <c r="T130" i="3"/>
  <c r="R130" i="3"/>
  <c r="P130" i="3"/>
  <c r="BI129" i="3"/>
  <c r="BH129" i="3"/>
  <c r="BG129" i="3"/>
  <c r="BF129" i="3"/>
  <c r="T129" i="3"/>
  <c r="R129" i="3"/>
  <c r="P129" i="3"/>
  <c r="BI128" i="3"/>
  <c r="BH128" i="3"/>
  <c r="BG128" i="3"/>
  <c r="BF128" i="3"/>
  <c r="T128" i="3"/>
  <c r="R128" i="3"/>
  <c r="P128"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BI122" i="3"/>
  <c r="BH122" i="3"/>
  <c r="BG122" i="3"/>
  <c r="BF122" i="3"/>
  <c r="T122" i="3"/>
  <c r="R122" i="3"/>
  <c r="P122" i="3"/>
  <c r="BI121" i="3"/>
  <c r="BH121" i="3"/>
  <c r="BG121" i="3"/>
  <c r="BF121" i="3"/>
  <c r="T121" i="3"/>
  <c r="R121" i="3"/>
  <c r="P121" i="3"/>
  <c r="BI120" i="3"/>
  <c r="BH120" i="3"/>
  <c r="BG120" i="3"/>
  <c r="BF120" i="3"/>
  <c r="T120" i="3"/>
  <c r="R120" i="3"/>
  <c r="P120" i="3"/>
  <c r="BI119" i="3"/>
  <c r="BH119" i="3"/>
  <c r="BG119" i="3"/>
  <c r="BF119" i="3"/>
  <c r="T119" i="3"/>
  <c r="R119" i="3"/>
  <c r="P119" i="3"/>
  <c r="BI118" i="3"/>
  <c r="BH118" i="3"/>
  <c r="BG118" i="3"/>
  <c r="BF118" i="3"/>
  <c r="T118" i="3"/>
  <c r="R118" i="3"/>
  <c r="P118" i="3"/>
  <c r="BI117" i="3"/>
  <c r="BH117" i="3"/>
  <c r="BG117" i="3"/>
  <c r="BF117" i="3"/>
  <c r="T117" i="3"/>
  <c r="R117" i="3"/>
  <c r="P117" i="3"/>
  <c r="BI116" i="3"/>
  <c r="BH116" i="3"/>
  <c r="BG116" i="3"/>
  <c r="BF116" i="3"/>
  <c r="T116" i="3"/>
  <c r="R116" i="3"/>
  <c r="P116" i="3"/>
  <c r="BI115" i="3"/>
  <c r="BH115" i="3"/>
  <c r="BG115" i="3"/>
  <c r="BF115" i="3"/>
  <c r="T115" i="3"/>
  <c r="R115" i="3"/>
  <c r="P115" i="3"/>
  <c r="BI114" i="3"/>
  <c r="BH114" i="3"/>
  <c r="BG114" i="3"/>
  <c r="BF114" i="3"/>
  <c r="T114" i="3"/>
  <c r="R114" i="3"/>
  <c r="P114" i="3"/>
  <c r="BI113" i="3"/>
  <c r="BH113" i="3"/>
  <c r="BG113" i="3"/>
  <c r="BF113" i="3"/>
  <c r="T113" i="3"/>
  <c r="R113" i="3"/>
  <c r="P113" i="3"/>
  <c r="BI112" i="3"/>
  <c r="BH112" i="3"/>
  <c r="BG112" i="3"/>
  <c r="BF112" i="3"/>
  <c r="T112" i="3"/>
  <c r="R112" i="3"/>
  <c r="P112" i="3"/>
  <c r="BI111" i="3"/>
  <c r="BH111" i="3"/>
  <c r="BG111" i="3"/>
  <c r="BF111" i="3"/>
  <c r="T111" i="3"/>
  <c r="R111" i="3"/>
  <c r="P111" i="3"/>
  <c r="BI110" i="3"/>
  <c r="BH110" i="3"/>
  <c r="BG110" i="3"/>
  <c r="BF110" i="3"/>
  <c r="T110" i="3"/>
  <c r="R110" i="3"/>
  <c r="P110" i="3"/>
  <c r="BI109" i="3"/>
  <c r="BH109" i="3"/>
  <c r="BG109" i="3"/>
  <c r="BF109" i="3"/>
  <c r="T109" i="3"/>
  <c r="R109" i="3"/>
  <c r="P109" i="3"/>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2" i="3"/>
  <c r="BH102" i="3"/>
  <c r="BG102" i="3"/>
  <c r="BF102" i="3"/>
  <c r="T102" i="3"/>
  <c r="R102" i="3"/>
  <c r="P102"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3" i="3"/>
  <c r="BH93" i="3"/>
  <c r="BG93" i="3"/>
  <c r="BF93" i="3"/>
  <c r="T93" i="3"/>
  <c r="R93" i="3"/>
  <c r="P93" i="3"/>
  <c r="BI91" i="3"/>
  <c r="BH91" i="3"/>
  <c r="BG91" i="3"/>
  <c r="BF91" i="3"/>
  <c r="T91" i="3"/>
  <c r="R91" i="3"/>
  <c r="P91" i="3"/>
  <c r="BI90" i="3"/>
  <c r="BH90" i="3"/>
  <c r="BG90" i="3"/>
  <c r="BF90" i="3"/>
  <c r="T90" i="3"/>
  <c r="R90" i="3"/>
  <c r="P90" i="3"/>
  <c r="BI89" i="3"/>
  <c r="BH89" i="3"/>
  <c r="BG89" i="3"/>
  <c r="BF89" i="3"/>
  <c r="T89" i="3"/>
  <c r="R89" i="3"/>
  <c r="P89" i="3"/>
  <c r="BI88" i="3"/>
  <c r="BH88" i="3"/>
  <c r="BG88" i="3"/>
  <c r="BF88" i="3"/>
  <c r="T88" i="3"/>
  <c r="R88" i="3"/>
  <c r="P88" i="3"/>
  <c r="BI86" i="3"/>
  <c r="BH86" i="3"/>
  <c r="BG86" i="3"/>
  <c r="BF86" i="3"/>
  <c r="T86" i="3"/>
  <c r="R86" i="3"/>
  <c r="P86" i="3"/>
  <c r="BI85" i="3"/>
  <c r="BH85" i="3"/>
  <c r="BG85" i="3"/>
  <c r="BF85" i="3"/>
  <c r="T85" i="3"/>
  <c r="R85" i="3"/>
  <c r="P85" i="3"/>
  <c r="J79" i="3"/>
  <c r="J78" i="3"/>
  <c r="F78" i="3"/>
  <c r="F76" i="3"/>
  <c r="E74" i="3"/>
  <c r="J55" i="3"/>
  <c r="J54" i="3"/>
  <c r="F54" i="3"/>
  <c r="F52" i="3"/>
  <c r="E50" i="3"/>
  <c r="J18" i="3"/>
  <c r="E18" i="3"/>
  <c r="F55" i="3" s="1"/>
  <c r="J17" i="3"/>
  <c r="J12" i="3"/>
  <c r="J76" i="3" s="1"/>
  <c r="E7" i="3"/>
  <c r="E72" i="3" s="1"/>
  <c r="J37" i="2"/>
  <c r="J36" i="2"/>
  <c r="AY55" i="1"/>
  <c r="J35" i="2"/>
  <c r="AX55" i="1"/>
  <c r="BI954" i="2"/>
  <c r="BH954" i="2"/>
  <c r="BG954" i="2"/>
  <c r="BF954" i="2"/>
  <c r="T954" i="2"/>
  <c r="R954" i="2"/>
  <c r="P954" i="2"/>
  <c r="BI946" i="2"/>
  <c r="BH946" i="2"/>
  <c r="BG946" i="2"/>
  <c r="BF946" i="2"/>
  <c r="T946" i="2"/>
  <c r="R946" i="2"/>
  <c r="P946" i="2"/>
  <c r="BI938" i="2"/>
  <c r="BH938" i="2"/>
  <c r="BG938" i="2"/>
  <c r="BF938" i="2"/>
  <c r="T938" i="2"/>
  <c r="R938" i="2"/>
  <c r="P938" i="2"/>
  <c r="BI935" i="2"/>
  <c r="BH935" i="2"/>
  <c r="BG935" i="2"/>
  <c r="BF935" i="2"/>
  <c r="T935" i="2"/>
  <c r="R935" i="2"/>
  <c r="P935" i="2"/>
  <c r="BI933" i="2"/>
  <c r="BH933" i="2"/>
  <c r="BG933" i="2"/>
  <c r="BF933" i="2"/>
  <c r="T933" i="2"/>
  <c r="R933" i="2"/>
  <c r="P933" i="2"/>
  <c r="BI930" i="2"/>
  <c r="BH930" i="2"/>
  <c r="BG930" i="2"/>
  <c r="BF930" i="2"/>
  <c r="T930" i="2"/>
  <c r="R930" i="2"/>
  <c r="P930" i="2"/>
  <c r="BI929" i="2"/>
  <c r="BH929" i="2"/>
  <c r="BG929" i="2"/>
  <c r="BF929" i="2"/>
  <c r="T929" i="2"/>
  <c r="R929" i="2"/>
  <c r="P929" i="2"/>
  <c r="BI923" i="2"/>
  <c r="BH923" i="2"/>
  <c r="BG923" i="2"/>
  <c r="BF923" i="2"/>
  <c r="T923" i="2"/>
  <c r="R923" i="2"/>
  <c r="P923" i="2"/>
  <c r="BI920" i="2"/>
  <c r="BH920" i="2"/>
  <c r="BG920" i="2"/>
  <c r="BF920" i="2"/>
  <c r="T920" i="2"/>
  <c r="T919" i="2" s="1"/>
  <c r="R920" i="2"/>
  <c r="R919" i="2" s="1"/>
  <c r="P920" i="2"/>
  <c r="P919" i="2" s="1"/>
  <c r="BI916" i="2"/>
  <c r="BH916" i="2"/>
  <c r="BG916" i="2"/>
  <c r="BF916" i="2"/>
  <c r="T916" i="2"/>
  <c r="R916" i="2"/>
  <c r="P916" i="2"/>
  <c r="BI908" i="2"/>
  <c r="BH908" i="2"/>
  <c r="BG908" i="2"/>
  <c r="BF908" i="2"/>
  <c r="T908" i="2"/>
  <c r="R908" i="2"/>
  <c r="P908" i="2"/>
  <c r="BI901" i="2"/>
  <c r="BH901" i="2"/>
  <c r="BG901" i="2"/>
  <c r="BF901" i="2"/>
  <c r="T901" i="2"/>
  <c r="R901" i="2"/>
  <c r="P901" i="2"/>
  <c r="BI892" i="2"/>
  <c r="BH892" i="2"/>
  <c r="BG892" i="2"/>
  <c r="BF892" i="2"/>
  <c r="T892" i="2"/>
  <c r="R892" i="2"/>
  <c r="P892" i="2"/>
  <c r="BI889" i="2"/>
  <c r="BH889" i="2"/>
  <c r="BG889" i="2"/>
  <c r="BF889" i="2"/>
  <c r="T889" i="2"/>
  <c r="R889" i="2"/>
  <c r="P889" i="2"/>
  <c r="BI883" i="2"/>
  <c r="BH883" i="2"/>
  <c r="BG883" i="2"/>
  <c r="BF883" i="2"/>
  <c r="T883" i="2"/>
  <c r="R883" i="2"/>
  <c r="P883" i="2"/>
  <c r="BI880" i="2"/>
  <c r="BH880" i="2"/>
  <c r="BG880" i="2"/>
  <c r="BF880" i="2"/>
  <c r="T880" i="2"/>
  <c r="R880" i="2"/>
  <c r="P880" i="2"/>
  <c r="BI872" i="2"/>
  <c r="BH872" i="2"/>
  <c r="BG872" i="2"/>
  <c r="BF872" i="2"/>
  <c r="T872" i="2"/>
  <c r="R872" i="2"/>
  <c r="P872" i="2"/>
  <c r="BI869" i="2"/>
  <c r="BH869" i="2"/>
  <c r="BG869" i="2"/>
  <c r="BF869" i="2"/>
  <c r="T869" i="2"/>
  <c r="R869" i="2"/>
  <c r="P869" i="2"/>
  <c r="BI865" i="2"/>
  <c r="BH865" i="2"/>
  <c r="BG865" i="2"/>
  <c r="BF865" i="2"/>
  <c r="T865" i="2"/>
  <c r="R865" i="2"/>
  <c r="P865" i="2"/>
  <c r="BI862" i="2"/>
  <c r="BH862" i="2"/>
  <c r="BG862" i="2"/>
  <c r="BF862" i="2"/>
  <c r="T862" i="2"/>
  <c r="R862" i="2"/>
  <c r="P862" i="2"/>
  <c r="BI859" i="2"/>
  <c r="BH859" i="2"/>
  <c r="BG859" i="2"/>
  <c r="BF859" i="2"/>
  <c r="T859" i="2"/>
  <c r="R859" i="2"/>
  <c r="P859" i="2"/>
  <c r="BI855" i="2"/>
  <c r="BH855" i="2"/>
  <c r="BG855" i="2"/>
  <c r="BF855" i="2"/>
  <c r="T855" i="2"/>
  <c r="R855" i="2"/>
  <c r="P855" i="2"/>
  <c r="BI847" i="2"/>
  <c r="BH847" i="2"/>
  <c r="BG847" i="2"/>
  <c r="BF847" i="2"/>
  <c r="T847" i="2"/>
  <c r="R847" i="2"/>
  <c r="P847" i="2"/>
  <c r="BI842" i="2"/>
  <c r="BH842" i="2"/>
  <c r="BG842" i="2"/>
  <c r="BF842" i="2"/>
  <c r="T842" i="2"/>
  <c r="R842" i="2"/>
  <c r="P842" i="2"/>
  <c r="BI837" i="2"/>
  <c r="BH837" i="2"/>
  <c r="BG837" i="2"/>
  <c r="BF837" i="2"/>
  <c r="T837" i="2"/>
  <c r="R837" i="2"/>
  <c r="P837" i="2"/>
  <c r="BI832" i="2"/>
  <c r="BH832" i="2"/>
  <c r="BG832" i="2"/>
  <c r="BF832" i="2"/>
  <c r="T832" i="2"/>
  <c r="R832" i="2"/>
  <c r="P832" i="2"/>
  <c r="BI827" i="2"/>
  <c r="BH827" i="2"/>
  <c r="BG827" i="2"/>
  <c r="BF827" i="2"/>
  <c r="T827" i="2"/>
  <c r="R827" i="2"/>
  <c r="P827" i="2"/>
  <c r="BI825" i="2"/>
  <c r="BH825" i="2"/>
  <c r="BG825" i="2"/>
  <c r="BF825" i="2"/>
  <c r="T825" i="2"/>
  <c r="R825" i="2"/>
  <c r="P825" i="2"/>
  <c r="BI819" i="2"/>
  <c r="BH819" i="2"/>
  <c r="BG819" i="2"/>
  <c r="BF819" i="2"/>
  <c r="T819" i="2"/>
  <c r="R819" i="2"/>
  <c r="P819" i="2"/>
  <c r="BI817" i="2"/>
  <c r="BH817" i="2"/>
  <c r="BG817" i="2"/>
  <c r="BF817" i="2"/>
  <c r="T817" i="2"/>
  <c r="R817" i="2"/>
  <c r="P817" i="2"/>
  <c r="BI812" i="2"/>
  <c r="BH812" i="2"/>
  <c r="BG812" i="2"/>
  <c r="BF812" i="2"/>
  <c r="T812" i="2"/>
  <c r="R812" i="2"/>
  <c r="P812" i="2"/>
  <c r="BI810" i="2"/>
  <c r="BH810" i="2"/>
  <c r="BG810" i="2"/>
  <c r="BF810" i="2"/>
  <c r="T810" i="2"/>
  <c r="R810" i="2"/>
  <c r="P810" i="2"/>
  <c r="BI805" i="2"/>
  <c r="BH805" i="2"/>
  <c r="BG805" i="2"/>
  <c r="BF805" i="2"/>
  <c r="T805" i="2"/>
  <c r="R805" i="2"/>
  <c r="P805" i="2"/>
  <c r="BI804" i="2"/>
  <c r="BH804" i="2"/>
  <c r="BG804" i="2"/>
  <c r="BF804" i="2"/>
  <c r="T804" i="2"/>
  <c r="R804" i="2"/>
  <c r="P804" i="2"/>
  <c r="BI797" i="2"/>
  <c r="BH797" i="2"/>
  <c r="BG797" i="2"/>
  <c r="BF797" i="2"/>
  <c r="T797" i="2"/>
  <c r="R797" i="2"/>
  <c r="P797" i="2"/>
  <c r="BI795" i="2"/>
  <c r="BH795" i="2"/>
  <c r="BG795" i="2"/>
  <c r="BF795" i="2"/>
  <c r="T795" i="2"/>
  <c r="R795" i="2"/>
  <c r="P795" i="2"/>
  <c r="BI790" i="2"/>
  <c r="BH790" i="2"/>
  <c r="BG790" i="2"/>
  <c r="BF790" i="2"/>
  <c r="T790" i="2"/>
  <c r="R790" i="2"/>
  <c r="P790" i="2"/>
  <c r="BI784" i="2"/>
  <c r="BH784" i="2"/>
  <c r="BG784" i="2"/>
  <c r="BF784" i="2"/>
  <c r="T784" i="2"/>
  <c r="R784" i="2"/>
  <c r="P784" i="2"/>
  <c r="BI778" i="2"/>
  <c r="BH778" i="2"/>
  <c r="BG778" i="2"/>
  <c r="BF778" i="2"/>
  <c r="T778" i="2"/>
  <c r="R778" i="2"/>
  <c r="P778" i="2"/>
  <c r="BI772" i="2"/>
  <c r="BH772" i="2"/>
  <c r="BG772" i="2"/>
  <c r="BF772" i="2"/>
  <c r="T772" i="2"/>
  <c r="R772" i="2"/>
  <c r="P772" i="2"/>
  <c r="BI758" i="2"/>
  <c r="BH758" i="2"/>
  <c r="BG758" i="2"/>
  <c r="BF758" i="2"/>
  <c r="T758" i="2"/>
  <c r="R758" i="2"/>
  <c r="P758" i="2"/>
  <c r="BI752" i="2"/>
  <c r="BH752" i="2"/>
  <c r="BG752" i="2"/>
  <c r="BF752" i="2"/>
  <c r="T752" i="2"/>
  <c r="R752" i="2"/>
  <c r="P752" i="2"/>
  <c r="BI750" i="2"/>
  <c r="BH750" i="2"/>
  <c r="BG750" i="2"/>
  <c r="BF750" i="2"/>
  <c r="T750" i="2"/>
  <c r="R750" i="2"/>
  <c r="P750" i="2"/>
  <c r="BI743" i="2"/>
  <c r="BH743" i="2"/>
  <c r="BG743" i="2"/>
  <c r="BF743" i="2"/>
  <c r="T743" i="2"/>
  <c r="R743" i="2"/>
  <c r="P743" i="2"/>
  <c r="BI736" i="2"/>
  <c r="BH736" i="2"/>
  <c r="BG736" i="2"/>
  <c r="BF736" i="2"/>
  <c r="T736" i="2"/>
  <c r="R736" i="2"/>
  <c r="P736" i="2"/>
  <c r="BI732" i="2"/>
  <c r="BH732" i="2"/>
  <c r="BG732" i="2"/>
  <c r="BF732" i="2"/>
  <c r="T732" i="2"/>
  <c r="R732" i="2"/>
  <c r="P732" i="2"/>
  <c r="BI728" i="2"/>
  <c r="BH728" i="2"/>
  <c r="BG728" i="2"/>
  <c r="BF728" i="2"/>
  <c r="T728" i="2"/>
  <c r="R728" i="2"/>
  <c r="P728" i="2"/>
  <c r="BI719" i="2"/>
  <c r="BH719" i="2"/>
  <c r="BG719" i="2"/>
  <c r="BF719" i="2"/>
  <c r="T719" i="2"/>
  <c r="R719" i="2"/>
  <c r="P719" i="2"/>
  <c r="BI715" i="2"/>
  <c r="BH715" i="2"/>
  <c r="BG715" i="2"/>
  <c r="BF715" i="2"/>
  <c r="T715" i="2"/>
  <c r="R715" i="2"/>
  <c r="P715" i="2"/>
  <c r="BI711" i="2"/>
  <c r="BH711" i="2"/>
  <c r="BG711" i="2"/>
  <c r="BF711" i="2"/>
  <c r="T711" i="2"/>
  <c r="R711" i="2"/>
  <c r="P711" i="2"/>
  <c r="BI696" i="2"/>
  <c r="BH696" i="2"/>
  <c r="BG696" i="2"/>
  <c r="BF696" i="2"/>
  <c r="T696" i="2"/>
  <c r="R696" i="2"/>
  <c r="P696" i="2"/>
  <c r="BI694" i="2"/>
  <c r="BH694" i="2"/>
  <c r="BG694" i="2"/>
  <c r="BF694" i="2"/>
  <c r="T694" i="2"/>
  <c r="R694" i="2"/>
  <c r="P694" i="2"/>
  <c r="BI687" i="2"/>
  <c r="BH687" i="2"/>
  <c r="BG687" i="2"/>
  <c r="BF687" i="2"/>
  <c r="T687" i="2"/>
  <c r="R687" i="2"/>
  <c r="P687" i="2"/>
  <c r="BI682" i="2"/>
  <c r="BH682" i="2"/>
  <c r="BG682" i="2"/>
  <c r="BF682" i="2"/>
  <c r="T682" i="2"/>
  <c r="R682" i="2"/>
  <c r="P682" i="2"/>
  <c r="BI677" i="2"/>
  <c r="BH677" i="2"/>
  <c r="BG677" i="2"/>
  <c r="BF677" i="2"/>
  <c r="T677" i="2"/>
  <c r="R677" i="2"/>
  <c r="P677" i="2"/>
  <c r="BI674" i="2"/>
  <c r="BH674" i="2"/>
  <c r="BG674" i="2"/>
  <c r="BF674" i="2"/>
  <c r="T674" i="2"/>
  <c r="R674" i="2"/>
  <c r="P674" i="2"/>
  <c r="BI666" i="2"/>
  <c r="BH666" i="2"/>
  <c r="BG666" i="2"/>
  <c r="BF666" i="2"/>
  <c r="T666" i="2"/>
  <c r="R666" i="2"/>
  <c r="P666" i="2"/>
  <c r="BI663" i="2"/>
  <c r="BH663" i="2"/>
  <c r="BG663" i="2"/>
  <c r="BF663" i="2"/>
  <c r="T663" i="2"/>
  <c r="R663" i="2"/>
  <c r="P663" i="2"/>
  <c r="BI655" i="2"/>
  <c r="BH655" i="2"/>
  <c r="BG655" i="2"/>
  <c r="BF655" i="2"/>
  <c r="T655" i="2"/>
  <c r="R655" i="2"/>
  <c r="P655" i="2"/>
  <c r="BI647" i="2"/>
  <c r="BH647" i="2"/>
  <c r="BG647" i="2"/>
  <c r="BF647" i="2"/>
  <c r="T647" i="2"/>
  <c r="R647" i="2"/>
  <c r="P647" i="2"/>
  <c r="BI643" i="2"/>
  <c r="BH643" i="2"/>
  <c r="BG643" i="2"/>
  <c r="BF643" i="2"/>
  <c r="T643" i="2"/>
  <c r="R643" i="2"/>
  <c r="P643" i="2"/>
  <c r="BI630" i="2"/>
  <c r="BH630" i="2"/>
  <c r="BG630" i="2"/>
  <c r="BF630" i="2"/>
  <c r="T630" i="2"/>
  <c r="R630" i="2"/>
  <c r="P630" i="2"/>
  <c r="BI626" i="2"/>
  <c r="BH626" i="2"/>
  <c r="BG626" i="2"/>
  <c r="BF626" i="2"/>
  <c r="T626" i="2"/>
  <c r="R626" i="2"/>
  <c r="P626" i="2"/>
  <c r="BI617" i="2"/>
  <c r="BH617" i="2"/>
  <c r="BG617" i="2"/>
  <c r="BF617" i="2"/>
  <c r="T617" i="2"/>
  <c r="R617" i="2"/>
  <c r="P617" i="2"/>
  <c r="BI613" i="2"/>
  <c r="BH613" i="2"/>
  <c r="BG613" i="2"/>
  <c r="BF613" i="2"/>
  <c r="T613" i="2"/>
  <c r="R613" i="2"/>
  <c r="P613" i="2"/>
  <c r="BI605" i="2"/>
  <c r="BH605" i="2"/>
  <c r="BG605" i="2"/>
  <c r="BF605" i="2"/>
  <c r="T605" i="2"/>
  <c r="R605" i="2"/>
  <c r="P605" i="2"/>
  <c r="BI598" i="2"/>
  <c r="BH598" i="2"/>
  <c r="BG598" i="2"/>
  <c r="BF598" i="2"/>
  <c r="T598" i="2"/>
  <c r="R598" i="2"/>
  <c r="P598" i="2"/>
  <c r="BI590" i="2"/>
  <c r="BH590" i="2"/>
  <c r="BG590" i="2"/>
  <c r="BF590" i="2"/>
  <c r="T590" i="2"/>
  <c r="R590" i="2"/>
  <c r="P590" i="2"/>
  <c r="BI586" i="2"/>
  <c r="BH586" i="2"/>
  <c r="BG586" i="2"/>
  <c r="BF586" i="2"/>
  <c r="T586" i="2"/>
  <c r="R586" i="2"/>
  <c r="P586" i="2"/>
  <c r="BI578" i="2"/>
  <c r="BH578" i="2"/>
  <c r="BG578" i="2"/>
  <c r="BF578" i="2"/>
  <c r="T578" i="2"/>
  <c r="R578" i="2"/>
  <c r="P578" i="2"/>
  <c r="BI571" i="2"/>
  <c r="BH571" i="2"/>
  <c r="BG571" i="2"/>
  <c r="BF571" i="2"/>
  <c r="T571" i="2"/>
  <c r="R571" i="2"/>
  <c r="P571" i="2"/>
  <c r="BI563" i="2"/>
  <c r="BH563" i="2"/>
  <c r="BG563" i="2"/>
  <c r="BF563" i="2"/>
  <c r="T563" i="2"/>
  <c r="R563" i="2"/>
  <c r="P563" i="2"/>
  <c r="BI556" i="2"/>
  <c r="BH556" i="2"/>
  <c r="BG556" i="2"/>
  <c r="BF556" i="2"/>
  <c r="T556" i="2"/>
  <c r="R556" i="2"/>
  <c r="P556" i="2"/>
  <c r="BI549" i="2"/>
  <c r="BH549" i="2"/>
  <c r="BG549" i="2"/>
  <c r="BF549" i="2"/>
  <c r="T549" i="2"/>
  <c r="R549" i="2"/>
  <c r="P549" i="2"/>
  <c r="BI542" i="2"/>
  <c r="BH542" i="2"/>
  <c r="BG542" i="2"/>
  <c r="BF542" i="2"/>
  <c r="T542" i="2"/>
  <c r="R542" i="2"/>
  <c r="P542" i="2"/>
  <c r="BI535" i="2"/>
  <c r="BH535" i="2"/>
  <c r="BG535" i="2"/>
  <c r="BF535" i="2"/>
  <c r="T535" i="2"/>
  <c r="R535" i="2"/>
  <c r="P535" i="2"/>
  <c r="BI526" i="2"/>
  <c r="BH526" i="2"/>
  <c r="BG526" i="2"/>
  <c r="BF526" i="2"/>
  <c r="T526" i="2"/>
  <c r="T525" i="2"/>
  <c r="R526" i="2"/>
  <c r="R525" i="2" s="1"/>
  <c r="P526" i="2"/>
  <c r="P525" i="2" s="1"/>
  <c r="BI523" i="2"/>
  <c r="BH523" i="2"/>
  <c r="BG523" i="2"/>
  <c r="BF523" i="2"/>
  <c r="T523" i="2"/>
  <c r="R523" i="2"/>
  <c r="P523" i="2"/>
  <c r="BI521" i="2"/>
  <c r="BH521" i="2"/>
  <c r="BG521" i="2"/>
  <c r="BF521" i="2"/>
  <c r="T521" i="2"/>
  <c r="R521" i="2"/>
  <c r="P521" i="2"/>
  <c r="BI511" i="2"/>
  <c r="BH511" i="2"/>
  <c r="BG511" i="2"/>
  <c r="BF511" i="2"/>
  <c r="T511" i="2"/>
  <c r="R511" i="2"/>
  <c r="P511" i="2"/>
  <c r="BI501" i="2"/>
  <c r="BH501" i="2"/>
  <c r="BG501" i="2"/>
  <c r="BF501" i="2"/>
  <c r="T501" i="2"/>
  <c r="R501" i="2"/>
  <c r="P501" i="2"/>
  <c r="BI493" i="2"/>
  <c r="BH493" i="2"/>
  <c r="BG493" i="2"/>
  <c r="BF493" i="2"/>
  <c r="T493" i="2"/>
  <c r="R493" i="2"/>
  <c r="P493" i="2"/>
  <c r="BI490" i="2"/>
  <c r="BH490" i="2"/>
  <c r="BG490" i="2"/>
  <c r="BF490" i="2"/>
  <c r="T490" i="2"/>
  <c r="R490" i="2"/>
  <c r="P490" i="2"/>
  <c r="BI484" i="2"/>
  <c r="BH484" i="2"/>
  <c r="BG484" i="2"/>
  <c r="BF484" i="2"/>
  <c r="T484" i="2"/>
  <c r="R484" i="2"/>
  <c r="P484" i="2"/>
  <c r="BI480" i="2"/>
  <c r="BH480" i="2"/>
  <c r="BG480" i="2"/>
  <c r="BF480" i="2"/>
  <c r="T480" i="2"/>
  <c r="R480" i="2"/>
  <c r="P480" i="2"/>
  <c r="BI476" i="2"/>
  <c r="BH476" i="2"/>
  <c r="BG476" i="2"/>
  <c r="BF476" i="2"/>
  <c r="T476" i="2"/>
  <c r="R476" i="2"/>
  <c r="P476" i="2"/>
  <c r="BI468" i="2"/>
  <c r="BH468" i="2"/>
  <c r="BG468" i="2"/>
  <c r="BF468" i="2"/>
  <c r="T468" i="2"/>
  <c r="R468" i="2"/>
  <c r="P468" i="2"/>
  <c r="BI465" i="2"/>
  <c r="BH465" i="2"/>
  <c r="BG465" i="2"/>
  <c r="BF465" i="2"/>
  <c r="T465" i="2"/>
  <c r="R465" i="2"/>
  <c r="P465" i="2"/>
  <c r="BI459" i="2"/>
  <c r="BH459" i="2"/>
  <c r="BG459" i="2"/>
  <c r="BF459" i="2"/>
  <c r="T459" i="2"/>
  <c r="R459" i="2"/>
  <c r="P459" i="2"/>
  <c r="BI453" i="2"/>
  <c r="BH453" i="2"/>
  <c r="BG453" i="2"/>
  <c r="BF453" i="2"/>
  <c r="T453" i="2"/>
  <c r="R453" i="2"/>
  <c r="P453" i="2"/>
  <c r="BI443" i="2"/>
  <c r="BH443" i="2"/>
  <c r="BG443" i="2"/>
  <c r="BF443" i="2"/>
  <c r="T443" i="2"/>
  <c r="R443" i="2"/>
  <c r="P443" i="2"/>
  <c r="BI435" i="2"/>
  <c r="BH435" i="2"/>
  <c r="BG435" i="2"/>
  <c r="BF435" i="2"/>
  <c r="T435" i="2"/>
  <c r="R435" i="2"/>
  <c r="P435" i="2"/>
  <c r="BI427" i="2"/>
  <c r="BH427" i="2"/>
  <c r="BG427" i="2"/>
  <c r="BF427" i="2"/>
  <c r="T427" i="2"/>
  <c r="R427" i="2"/>
  <c r="P427" i="2"/>
  <c r="BI419" i="2"/>
  <c r="BH419" i="2"/>
  <c r="BG419" i="2"/>
  <c r="BF419" i="2"/>
  <c r="T419" i="2"/>
  <c r="R419" i="2"/>
  <c r="P419" i="2"/>
  <c r="BI416" i="2"/>
  <c r="BH416" i="2"/>
  <c r="BG416" i="2"/>
  <c r="BF416" i="2"/>
  <c r="T416" i="2"/>
  <c r="R416" i="2"/>
  <c r="P416" i="2"/>
  <c r="BI407" i="2"/>
  <c r="BH407" i="2"/>
  <c r="BG407" i="2"/>
  <c r="BF407" i="2"/>
  <c r="T407" i="2"/>
  <c r="R407" i="2"/>
  <c r="P407" i="2"/>
  <c r="BI397" i="2"/>
  <c r="BH397" i="2"/>
  <c r="BG397" i="2"/>
  <c r="BF397" i="2"/>
  <c r="T397" i="2"/>
  <c r="R397" i="2"/>
  <c r="P397" i="2"/>
  <c r="BI394" i="2"/>
  <c r="BH394" i="2"/>
  <c r="BG394" i="2"/>
  <c r="BF394" i="2"/>
  <c r="T394" i="2"/>
  <c r="R394" i="2"/>
  <c r="P394" i="2"/>
  <c r="BI388" i="2"/>
  <c r="BH388" i="2"/>
  <c r="BG388" i="2"/>
  <c r="BF388" i="2"/>
  <c r="T388" i="2"/>
  <c r="R388" i="2"/>
  <c r="P388" i="2"/>
  <c r="BI386" i="2"/>
  <c r="BH386" i="2"/>
  <c r="BG386" i="2"/>
  <c r="BF386" i="2"/>
  <c r="T386" i="2"/>
  <c r="R386" i="2"/>
  <c r="P386" i="2"/>
  <c r="BI380" i="2"/>
  <c r="BH380" i="2"/>
  <c r="BG380" i="2"/>
  <c r="BF380" i="2"/>
  <c r="T380" i="2"/>
  <c r="R380" i="2"/>
  <c r="P380" i="2"/>
  <c r="BI377" i="2"/>
  <c r="BH377" i="2"/>
  <c r="BG377" i="2"/>
  <c r="BF377" i="2"/>
  <c r="T377" i="2"/>
  <c r="R377" i="2"/>
  <c r="P377" i="2"/>
  <c r="BI370" i="2"/>
  <c r="BH370" i="2"/>
  <c r="BG370" i="2"/>
  <c r="BF370" i="2"/>
  <c r="T370" i="2"/>
  <c r="R370" i="2"/>
  <c r="P370" i="2"/>
  <c r="BI365" i="2"/>
  <c r="BH365" i="2"/>
  <c r="BG365" i="2"/>
  <c r="BF365" i="2"/>
  <c r="T365" i="2"/>
  <c r="R365" i="2"/>
  <c r="P365" i="2"/>
  <c r="BI355" i="2"/>
  <c r="BH355" i="2"/>
  <c r="BG355" i="2"/>
  <c r="BF355" i="2"/>
  <c r="T355" i="2"/>
  <c r="R355" i="2"/>
  <c r="P355" i="2"/>
  <c r="BI352" i="2"/>
  <c r="BH352" i="2"/>
  <c r="BG352" i="2"/>
  <c r="BF352" i="2"/>
  <c r="T352" i="2"/>
  <c r="R352" i="2"/>
  <c r="P352" i="2"/>
  <c r="BI343" i="2"/>
  <c r="BH343" i="2"/>
  <c r="BG343" i="2"/>
  <c r="BF343" i="2"/>
  <c r="T343" i="2"/>
  <c r="R343" i="2"/>
  <c r="P343" i="2"/>
  <c r="BI340" i="2"/>
  <c r="BH340" i="2"/>
  <c r="BG340" i="2"/>
  <c r="BF340" i="2"/>
  <c r="T340" i="2"/>
  <c r="R340" i="2"/>
  <c r="P340" i="2"/>
  <c r="BI323" i="2"/>
  <c r="BH323" i="2"/>
  <c r="BG323" i="2"/>
  <c r="BF323" i="2"/>
  <c r="T323" i="2"/>
  <c r="R323" i="2"/>
  <c r="P323" i="2"/>
  <c r="BI319" i="2"/>
  <c r="BH319" i="2"/>
  <c r="BG319" i="2"/>
  <c r="BF319" i="2"/>
  <c r="T319" i="2"/>
  <c r="R319" i="2"/>
  <c r="P319" i="2"/>
  <c r="BI316" i="2"/>
  <c r="BH316" i="2"/>
  <c r="BG316" i="2"/>
  <c r="BF316" i="2"/>
  <c r="T316" i="2"/>
  <c r="R316" i="2"/>
  <c r="P316" i="2"/>
  <c r="BI308" i="2"/>
  <c r="BH308" i="2"/>
  <c r="BG308" i="2"/>
  <c r="BF308" i="2"/>
  <c r="T308" i="2"/>
  <c r="R308" i="2"/>
  <c r="P308" i="2"/>
  <c r="BI298" i="2"/>
  <c r="BH298" i="2"/>
  <c r="BG298" i="2"/>
  <c r="BF298" i="2"/>
  <c r="T298" i="2"/>
  <c r="R298" i="2"/>
  <c r="P298" i="2"/>
  <c r="BI295" i="2"/>
  <c r="BH295" i="2"/>
  <c r="BG295" i="2"/>
  <c r="BF295" i="2"/>
  <c r="T295" i="2"/>
  <c r="R295" i="2"/>
  <c r="P295" i="2"/>
  <c r="BI292" i="2"/>
  <c r="BH292" i="2"/>
  <c r="BG292" i="2"/>
  <c r="BF292" i="2"/>
  <c r="T292" i="2"/>
  <c r="R292" i="2"/>
  <c r="P292" i="2"/>
  <c r="BI287" i="2"/>
  <c r="BH287" i="2"/>
  <c r="BG287" i="2"/>
  <c r="BF287" i="2"/>
  <c r="T287" i="2"/>
  <c r="R287" i="2"/>
  <c r="P287" i="2"/>
  <c r="BI280" i="2"/>
  <c r="BH280" i="2"/>
  <c r="BG280" i="2"/>
  <c r="BF280" i="2"/>
  <c r="T280" i="2"/>
  <c r="R280" i="2"/>
  <c r="P280" i="2"/>
  <c r="BI278" i="2"/>
  <c r="BH278" i="2"/>
  <c r="BG278" i="2"/>
  <c r="BF278" i="2"/>
  <c r="T278" i="2"/>
  <c r="R278" i="2"/>
  <c r="P278" i="2"/>
  <c r="BI276" i="2"/>
  <c r="BH276" i="2"/>
  <c r="BG276" i="2"/>
  <c r="BF276" i="2"/>
  <c r="T276" i="2"/>
  <c r="R276" i="2"/>
  <c r="P276" i="2"/>
  <c r="BI273" i="2"/>
  <c r="BH273" i="2"/>
  <c r="BG273" i="2"/>
  <c r="BF273" i="2"/>
  <c r="T273" i="2"/>
  <c r="R273" i="2"/>
  <c r="P273" i="2"/>
  <c r="BI271" i="2"/>
  <c r="BH271" i="2"/>
  <c r="BG271" i="2"/>
  <c r="BF271" i="2"/>
  <c r="T271" i="2"/>
  <c r="R271" i="2"/>
  <c r="P271" i="2"/>
  <c r="BI269" i="2"/>
  <c r="BH269" i="2"/>
  <c r="BG269" i="2"/>
  <c r="BF269" i="2"/>
  <c r="T269" i="2"/>
  <c r="R269" i="2"/>
  <c r="P269" i="2"/>
  <c r="BI263" i="2"/>
  <c r="BH263" i="2"/>
  <c r="BG263" i="2"/>
  <c r="BF263" i="2"/>
  <c r="T263" i="2"/>
  <c r="R263" i="2"/>
  <c r="P263" i="2"/>
  <c r="BI249" i="2"/>
  <c r="BH249" i="2"/>
  <c r="BG249" i="2"/>
  <c r="BF249" i="2"/>
  <c r="T249" i="2"/>
  <c r="R249" i="2"/>
  <c r="P249" i="2"/>
  <c r="BI248" i="2"/>
  <c r="BH248" i="2"/>
  <c r="BG248" i="2"/>
  <c r="BF248" i="2"/>
  <c r="T248" i="2"/>
  <c r="R248" i="2"/>
  <c r="P248" i="2"/>
  <c r="BI247" i="2"/>
  <c r="BH247" i="2"/>
  <c r="BG247" i="2"/>
  <c r="BF247" i="2"/>
  <c r="T247" i="2"/>
  <c r="R247" i="2"/>
  <c r="P247" i="2"/>
  <c r="BI240" i="2"/>
  <c r="BH240" i="2"/>
  <c r="BG240" i="2"/>
  <c r="BF240" i="2"/>
  <c r="T240" i="2"/>
  <c r="R240" i="2"/>
  <c r="P240" i="2"/>
  <c r="BI233" i="2"/>
  <c r="BH233" i="2"/>
  <c r="BG233" i="2"/>
  <c r="BF233" i="2"/>
  <c r="T233" i="2"/>
  <c r="R233" i="2"/>
  <c r="P233" i="2"/>
  <c r="BI230" i="2"/>
  <c r="BH230" i="2"/>
  <c r="BG230" i="2"/>
  <c r="BF230" i="2"/>
  <c r="T230" i="2"/>
  <c r="R230" i="2"/>
  <c r="P230" i="2"/>
  <c r="BI223" i="2"/>
  <c r="BH223" i="2"/>
  <c r="BG223" i="2"/>
  <c r="BF223" i="2"/>
  <c r="T223" i="2"/>
  <c r="R223" i="2"/>
  <c r="P223" i="2"/>
  <c r="BI220" i="2"/>
  <c r="BH220" i="2"/>
  <c r="BG220" i="2"/>
  <c r="BF220" i="2"/>
  <c r="T220" i="2"/>
  <c r="R220" i="2"/>
  <c r="P220" i="2"/>
  <c r="BI210" i="2"/>
  <c r="BH210" i="2"/>
  <c r="BG210" i="2"/>
  <c r="BF210" i="2"/>
  <c r="T210" i="2"/>
  <c r="R210" i="2"/>
  <c r="P210" i="2"/>
  <c r="BI207" i="2"/>
  <c r="BH207" i="2"/>
  <c r="BG207" i="2"/>
  <c r="BF207" i="2"/>
  <c r="T207" i="2"/>
  <c r="R207" i="2"/>
  <c r="P207" i="2"/>
  <c r="BI198" i="2"/>
  <c r="BH198" i="2"/>
  <c r="BG198" i="2"/>
  <c r="BF198" i="2"/>
  <c r="T198" i="2"/>
  <c r="R198" i="2"/>
  <c r="P198" i="2"/>
  <c r="BI195" i="2"/>
  <c r="BH195" i="2"/>
  <c r="BG195" i="2"/>
  <c r="BF195" i="2"/>
  <c r="T195" i="2"/>
  <c r="R195" i="2"/>
  <c r="P195" i="2"/>
  <c r="BI185" i="2"/>
  <c r="BH185" i="2"/>
  <c r="BG185" i="2"/>
  <c r="BF185" i="2"/>
  <c r="T185" i="2"/>
  <c r="R185" i="2"/>
  <c r="P185" i="2"/>
  <c r="BI180" i="2"/>
  <c r="BH180" i="2"/>
  <c r="BG180" i="2"/>
  <c r="BF180" i="2"/>
  <c r="T180" i="2"/>
  <c r="R180" i="2"/>
  <c r="P180" i="2"/>
  <c r="BI177" i="2"/>
  <c r="BH177" i="2"/>
  <c r="BG177" i="2"/>
  <c r="BF177" i="2"/>
  <c r="T177" i="2"/>
  <c r="R177" i="2"/>
  <c r="P177" i="2"/>
  <c r="BI172" i="2"/>
  <c r="BH172" i="2"/>
  <c r="BG172" i="2"/>
  <c r="BF172" i="2"/>
  <c r="T172" i="2"/>
  <c r="R172" i="2"/>
  <c r="P172" i="2"/>
  <c r="BI165" i="2"/>
  <c r="BH165" i="2"/>
  <c r="BG165" i="2"/>
  <c r="BF165" i="2"/>
  <c r="T165" i="2"/>
  <c r="R165" i="2"/>
  <c r="P165" i="2"/>
  <c r="BI159" i="2"/>
  <c r="BH159" i="2"/>
  <c r="BG159" i="2"/>
  <c r="BF159" i="2"/>
  <c r="T159" i="2"/>
  <c r="R159" i="2"/>
  <c r="P159" i="2"/>
  <c r="BI152" i="2"/>
  <c r="BH152" i="2"/>
  <c r="BG152" i="2"/>
  <c r="BF152" i="2"/>
  <c r="T152" i="2"/>
  <c r="R152" i="2"/>
  <c r="P152" i="2"/>
  <c r="BI145" i="2"/>
  <c r="BH145" i="2"/>
  <c r="BG145" i="2"/>
  <c r="BF145" i="2"/>
  <c r="T145" i="2"/>
  <c r="R145" i="2"/>
  <c r="P145" i="2"/>
  <c r="BI138" i="2"/>
  <c r="BH138" i="2"/>
  <c r="BG138" i="2"/>
  <c r="BF138" i="2"/>
  <c r="T138" i="2"/>
  <c r="R138" i="2"/>
  <c r="P138" i="2"/>
  <c r="BI131" i="2"/>
  <c r="BH131" i="2"/>
  <c r="BG131" i="2"/>
  <c r="BF131" i="2"/>
  <c r="T131" i="2"/>
  <c r="R131" i="2"/>
  <c r="P131" i="2"/>
  <c r="BI125" i="2"/>
  <c r="BH125" i="2"/>
  <c r="BG125" i="2"/>
  <c r="BF125" i="2"/>
  <c r="T125" i="2"/>
  <c r="R125" i="2"/>
  <c r="P125" i="2"/>
  <c r="BI119" i="2"/>
  <c r="BH119" i="2"/>
  <c r="BG119" i="2"/>
  <c r="BF119" i="2"/>
  <c r="T119" i="2"/>
  <c r="R119" i="2"/>
  <c r="P119" i="2"/>
  <c r="BI114" i="2"/>
  <c r="BH114" i="2"/>
  <c r="BG114" i="2"/>
  <c r="BF114" i="2"/>
  <c r="T114" i="2"/>
  <c r="R114" i="2"/>
  <c r="P114" i="2"/>
  <c r="BI109" i="2"/>
  <c r="BH109" i="2"/>
  <c r="BG109" i="2"/>
  <c r="BF109" i="2"/>
  <c r="T109" i="2"/>
  <c r="R109" i="2"/>
  <c r="P109" i="2"/>
  <c r="BI103" i="2"/>
  <c r="BH103" i="2"/>
  <c r="BG103" i="2"/>
  <c r="BF103" i="2"/>
  <c r="T103" i="2"/>
  <c r="R103" i="2"/>
  <c r="P103" i="2"/>
  <c r="BI101" i="2"/>
  <c r="BH101" i="2"/>
  <c r="BG101" i="2"/>
  <c r="BF101" i="2"/>
  <c r="T101" i="2"/>
  <c r="R101" i="2"/>
  <c r="P101" i="2"/>
  <c r="BI95" i="2"/>
  <c r="BH95" i="2"/>
  <c r="BG95" i="2"/>
  <c r="BF95" i="2"/>
  <c r="T95" i="2"/>
  <c r="R95" i="2"/>
  <c r="P95" i="2"/>
  <c r="J89" i="2"/>
  <c r="J88" i="2"/>
  <c r="F88" i="2"/>
  <c r="F86" i="2"/>
  <c r="E84" i="2"/>
  <c r="J55" i="2"/>
  <c r="J54" i="2"/>
  <c r="F54" i="2"/>
  <c r="F52" i="2"/>
  <c r="E50" i="2"/>
  <c r="J18" i="2"/>
  <c r="E18" i="2"/>
  <c r="F55" i="2" s="1"/>
  <c r="J17" i="2"/>
  <c r="J12" i="2"/>
  <c r="J86" i="2" s="1"/>
  <c r="E7" i="2"/>
  <c r="E48" i="2"/>
  <c r="L50" i="1"/>
  <c r="AM50" i="1"/>
  <c r="AM49" i="1"/>
  <c r="L49" i="1"/>
  <c r="AM47" i="1"/>
  <c r="L47" i="1"/>
  <c r="L45" i="1"/>
  <c r="L44" i="1"/>
  <c r="J102" i="4"/>
  <c r="BK95" i="4"/>
  <c r="J435" i="2"/>
  <c r="J145" i="2"/>
  <c r="BK136" i="3"/>
  <c r="BK116" i="3"/>
  <c r="BK797" i="2"/>
  <c r="BK453" i="2"/>
  <c r="J180" i="2"/>
  <c r="BK126" i="3"/>
  <c r="BK880" i="2"/>
  <c r="BK523" i="2"/>
  <c r="J269" i="2"/>
  <c r="BK112" i="3"/>
  <c r="J933" i="2"/>
  <c r="J736" i="2"/>
  <c r="BK493" i="2"/>
  <c r="BK109" i="2"/>
  <c r="BK120" i="3"/>
  <c r="J804" i="2"/>
  <c r="J590" i="2"/>
  <c r="J118" i="3"/>
  <c r="J908" i="2"/>
  <c r="BK563" i="2"/>
  <c r="J116" i="3"/>
  <c r="J605" i="2"/>
  <c r="BK248" i="2"/>
  <c r="BK93" i="3"/>
  <c r="BK715" i="2"/>
  <c r="BK370" i="2"/>
  <c r="BK842" i="2"/>
  <c r="J380" i="2"/>
  <c r="BK630" i="2"/>
  <c r="BK287" i="2"/>
  <c r="J159" i="2"/>
  <c r="BK758" i="2"/>
  <c r="BK407" i="2"/>
  <c r="BK101" i="4"/>
  <c r="BK93" i="4"/>
  <c r="BK91" i="4"/>
  <c r="J89" i="4"/>
  <c r="BK87" i="4"/>
  <c r="J131" i="3"/>
  <c r="BK125" i="3"/>
  <c r="BK119" i="3"/>
  <c r="J100" i="3"/>
  <c r="J89" i="3"/>
  <c r="BK938" i="2"/>
  <c r="J889" i="2"/>
  <c r="BK778" i="2"/>
  <c r="BK696" i="2"/>
  <c r="BK549" i="2"/>
  <c r="J292" i="2"/>
  <c r="BK152" i="2"/>
  <c r="BK134" i="3"/>
  <c r="BK105" i="3"/>
  <c r="J778" i="2"/>
  <c r="J571" i="2"/>
  <c r="J233" i="2"/>
  <c r="J136" i="3"/>
  <c r="J112" i="3"/>
  <c r="BK655" i="2"/>
  <c r="J152" i="2"/>
  <c r="J119" i="3"/>
  <c r="J91" i="3"/>
  <c r="BK812" i="2"/>
  <c r="BK501" i="2"/>
  <c r="J119" i="2"/>
  <c r="J135" i="3"/>
  <c r="BK847" i="2"/>
  <c r="J177" i="2"/>
  <c r="J113" i="3"/>
  <c r="J930" i="2"/>
  <c r="BK750" i="2"/>
  <c r="J95" i="2"/>
  <c r="BK96" i="3"/>
  <c r="BK682" i="2"/>
  <c r="BK233" i="2"/>
  <c r="J819" i="2"/>
  <c r="BK249" i="2"/>
  <c r="J817" i="2"/>
  <c r="J230" i="2"/>
  <c r="J663" i="2"/>
  <c r="J308" i="2"/>
  <c r="BK119" i="2"/>
  <c r="J732" i="2"/>
  <c r="J556" i="2"/>
  <c r="BK100" i="4"/>
  <c r="J138" i="2"/>
  <c r="BK114" i="3"/>
  <c r="BK617" i="2"/>
  <c r="BK526" i="2"/>
  <c r="BK295" i="2"/>
  <c r="BK103" i="2"/>
  <c r="BK121" i="3"/>
  <c r="BK883" i="2"/>
  <c r="J647" i="2"/>
  <c r="J298" i="2"/>
  <c r="J140" i="3"/>
  <c r="J90" i="3"/>
  <c r="J719" i="2"/>
  <c r="BK223" i="2"/>
  <c r="BK122" i="3"/>
  <c r="BK711" i="2"/>
  <c r="J172" i="2"/>
  <c r="BK935" i="2"/>
  <c r="BK804" i="2"/>
  <c r="BK292" i="2"/>
  <c r="J95" i="3"/>
  <c r="J674" i="2"/>
  <c r="BK308" i="2"/>
  <c r="J86" i="3"/>
  <c r="BK590" i="2"/>
  <c r="J869" i="2"/>
  <c r="BK435" i="2"/>
  <c r="BK736" i="2"/>
  <c r="J355" i="2"/>
  <c r="BK125" i="2"/>
  <c r="J694" i="2"/>
  <c r="J416" i="2"/>
  <c r="J220" i="2"/>
  <c r="J100" i="4"/>
  <c r="J93" i="4"/>
  <c r="BK90" i="4"/>
  <c r="J88" i="4"/>
  <c r="J137" i="3"/>
  <c r="BK130" i="3"/>
  <c r="J128" i="3"/>
  <c r="J123" i="3"/>
  <c r="J115" i="3"/>
  <c r="J110" i="3"/>
  <c r="BK99" i="3"/>
  <c r="J88" i="3"/>
  <c r="BK929" i="2"/>
  <c r="J784" i="2"/>
  <c r="BK694" i="2"/>
  <c r="J578" i="2"/>
  <c r="J388" i="2"/>
  <c r="J114" i="2"/>
  <c r="BK124" i="3"/>
  <c r="BK101" i="3"/>
  <c r="J630" i="2"/>
  <c r="BK419" i="2"/>
  <c r="J210" i="2"/>
  <c r="BK118" i="3"/>
  <c r="J847" i="2"/>
  <c r="BK480" i="2"/>
  <c r="J125" i="2"/>
  <c r="BK115" i="3"/>
  <c r="J85" i="3"/>
  <c r="J728" i="2"/>
  <c r="BK207" i="2"/>
  <c r="BK132" i="3"/>
  <c r="BK109" i="3"/>
  <c r="J687" i="2"/>
  <c r="J340" i="2"/>
  <c r="J121" i="3"/>
  <c r="J862" i="2"/>
  <c r="J386" i="2"/>
  <c r="BK113" i="3"/>
  <c r="J916" i="2"/>
  <c r="BK280" i="2"/>
  <c r="J96" i="3"/>
  <c r="J758" i="2"/>
  <c r="BK102" i="4"/>
  <c r="J96" i="4"/>
  <c r="J185" i="2"/>
  <c r="BK137" i="3"/>
  <c r="J111" i="3"/>
  <c r="BK719" i="2"/>
  <c r="J563" i="2"/>
  <c r="BK247" i="2"/>
  <c r="J129" i="3"/>
  <c r="BK908" i="2"/>
  <c r="J812" i="2"/>
  <c r="BK465" i="2"/>
  <c r="BK95" i="2"/>
  <c r="J93" i="3"/>
  <c r="J920" i="2"/>
  <c r="BK511" i="2"/>
  <c r="J263" i="2"/>
  <c r="J126" i="3"/>
  <c r="J743" i="2"/>
  <c r="J276" i="2"/>
  <c r="J114" i="3"/>
  <c r="J883" i="2"/>
  <c r="J523" i="2"/>
  <c r="BK316" i="2"/>
  <c r="BK98" i="3"/>
  <c r="J476" i="2"/>
  <c r="J247" i="2"/>
  <c r="J901" i="2"/>
  <c r="BK490" i="2"/>
  <c r="BK837" i="2"/>
  <c r="BK377" i="2"/>
  <c r="BK677" i="2"/>
  <c r="J394" i="2"/>
  <c r="BK195" i="2"/>
  <c r="BK923" i="2"/>
  <c r="BK397" i="2"/>
  <c r="BK177" i="2"/>
  <c r="BK105" i="4"/>
  <c r="J97" i="4"/>
  <c r="J480" i="2"/>
  <c r="BK101" i="2"/>
  <c r="BK135" i="3"/>
  <c r="BK107" i="3"/>
  <c r="J626" i="2"/>
  <c r="J535" i="2"/>
  <c r="J165" i="2"/>
  <c r="J134" i="3"/>
  <c r="BK825" i="2"/>
  <c r="BK743" i="2"/>
  <c r="BK271" i="2"/>
  <c r="BK131" i="3"/>
  <c r="J106" i="3"/>
  <c r="BK946" i="2"/>
  <c r="BK784" i="2"/>
  <c r="BK365" i="2"/>
  <c r="J90" i="4"/>
  <c r="J102" i="3"/>
  <c r="BK542" i="2"/>
  <c r="AS54" i="1"/>
  <c r="J198" i="2"/>
  <c r="J946" i="2"/>
  <c r="J465" i="2"/>
  <c r="BK230" i="2"/>
  <c r="BK732" i="2"/>
  <c r="BK468" i="2"/>
  <c r="BK889" i="2"/>
  <c r="J365" i="2"/>
  <c r="BK805" i="2"/>
  <c r="BK388" i="2"/>
  <c r="J249" i="2"/>
  <c r="BK131" i="2"/>
  <c r="BK687" i="2"/>
  <c r="BK276" i="2"/>
  <c r="J101" i="3"/>
  <c r="J880" i="2"/>
  <c r="BK772" i="2"/>
  <c r="BK85" i="3"/>
  <c r="J586" i="2"/>
  <c r="J377" i="2"/>
  <c r="J141" i="3"/>
  <c r="J832" i="2"/>
  <c r="J677" i="2"/>
  <c r="BK340" i="2"/>
  <c r="BK141" i="3"/>
  <c r="BK930" i="2"/>
  <c r="BK790" i="2"/>
  <c r="J526" i="2"/>
  <c r="BK114" i="2"/>
  <c r="J124" i="3"/>
  <c r="BK869" i="2"/>
  <c r="J484" i="2"/>
  <c r="BK110" i="3"/>
  <c r="J929" i="2"/>
  <c r="BK647" i="2"/>
  <c r="J109" i="3"/>
  <c r="J855" i="2"/>
  <c r="BK416" i="2"/>
  <c r="BK165" i="2"/>
  <c r="J872" i="2"/>
  <c r="J459" i="2"/>
  <c r="BK832" i="2"/>
  <c r="BK180" i="2"/>
  <c r="J99" i="4"/>
  <c r="J94" i="4"/>
  <c r="J795" i="2"/>
  <c r="J397" i="2"/>
  <c r="BK88" i="4"/>
  <c r="BK140" i="3"/>
  <c r="BK872" i="2"/>
  <c r="J750" i="2"/>
  <c r="J101" i="2"/>
  <c r="J98" i="3"/>
  <c r="BK862" i="2"/>
  <c r="J655" i="2"/>
  <c r="BK210" i="2"/>
  <c r="BK142" i="3"/>
  <c r="J105" i="3"/>
  <c r="J696" i="2"/>
  <c r="BK535" i="2"/>
  <c r="BK145" i="2"/>
  <c r="BK95" i="3"/>
  <c r="J859" i="2"/>
  <c r="J501" i="2"/>
  <c r="J99" i="3"/>
  <c r="J598" i="2"/>
  <c r="BK298" i="2"/>
  <c r="J97" i="3"/>
  <c r="BK728" i="2"/>
  <c r="BK386" i="2"/>
  <c r="BK865" i="2"/>
  <c r="J370" i="2"/>
  <c r="J549" i="2"/>
  <c r="BK352" i="2"/>
  <c r="J223" i="2"/>
  <c r="BK855" i="2"/>
  <c r="BK605" i="2"/>
  <c r="J105" i="4"/>
  <c r="BK97" i="4"/>
  <c r="BK102" i="3"/>
  <c r="J935" i="2"/>
  <c r="J842" i="2"/>
  <c r="BK674" i="2"/>
  <c r="J493" i="2"/>
  <c r="J278" i="2"/>
  <c r="J103" i="4"/>
  <c r="BK129" i="3"/>
  <c r="BK97" i="3"/>
  <c r="BK598" i="2"/>
  <c r="BK443" i="2"/>
  <c r="BK240" i="2"/>
  <c r="J87" i="4"/>
  <c r="BK90" i="3"/>
  <c r="J643" i="2"/>
  <c r="J319" i="2"/>
  <c r="J117" i="3"/>
  <c r="BK795" i="2"/>
  <c r="J542" i="2"/>
  <c r="J131" i="2"/>
  <c r="BK128" i="3"/>
  <c r="BK89" i="3"/>
  <c r="J666" i="2"/>
  <c r="J443" i="2"/>
  <c r="J107" i="3"/>
  <c r="J923" i="2"/>
  <c r="BK752" i="2"/>
  <c r="BK319" i="2"/>
  <c r="BK88" i="3"/>
  <c r="J521" i="2"/>
  <c r="J682" i="2"/>
  <c r="J240" i="2"/>
  <c r="J101" i="4"/>
  <c r="J95" i="4"/>
  <c r="BK427" i="2"/>
  <c r="BK138" i="3"/>
  <c r="J120" i="3"/>
  <c r="J613" i="2"/>
  <c r="J407" i="2"/>
  <c r="BK89" i="4"/>
  <c r="BK123" i="3"/>
  <c r="BK901" i="2"/>
  <c r="J752" i="2"/>
  <c r="J343" i="2"/>
  <c r="J207" i="2"/>
  <c r="J122" i="3"/>
  <c r="J892" i="2"/>
  <c r="J711" i="2"/>
  <c r="BK220" i="2"/>
  <c r="J139" i="3"/>
  <c r="BK91" i="3"/>
  <c r="BK626" i="2"/>
  <c r="J132" i="3"/>
  <c r="J938" i="2"/>
  <c r="J797" i="2"/>
  <c r="BK380" i="2"/>
  <c r="BK100" i="3"/>
  <c r="J772" i="2"/>
  <c r="J419" i="2"/>
  <c r="BK185" i="2"/>
  <c r="BK613" i="2"/>
  <c r="J323" i="2"/>
  <c r="J790" i="2"/>
  <c r="BK263" i="2"/>
  <c r="BK643" i="2"/>
  <c r="J316" i="2"/>
  <c r="BK198" i="2"/>
  <c r="BK920" i="2"/>
  <c r="BK521" i="2"/>
  <c r="J195" i="2"/>
  <c r="BK103" i="4"/>
  <c r="BK96" i="4"/>
  <c r="BK394" i="2"/>
  <c r="BK117" i="3"/>
  <c r="BK892" i="2"/>
  <c r="BK578" i="2"/>
  <c r="J248" i="2"/>
  <c r="J127" i="3"/>
  <c r="BK827" i="2"/>
  <c r="BK556" i="2"/>
  <c r="BK159" i="2"/>
  <c r="J125" i="3"/>
  <c r="BK954" i="2"/>
  <c r="BK666" i="2"/>
  <c r="BK269" i="2"/>
  <c r="BK127" i="3"/>
  <c r="BK810" i="2"/>
  <c r="J468" i="2"/>
  <c r="J954" i="2"/>
  <c r="J827" i="2"/>
  <c r="BK343" i="2"/>
  <c r="BK111" i="3"/>
  <c r="BK933" i="2"/>
  <c r="BK571" i="2"/>
  <c r="J273" i="2"/>
  <c r="J138" i="3"/>
  <c r="BK586" i="2"/>
  <c r="BK819" i="2"/>
  <c r="J280" i="2"/>
  <c r="BK476" i="2"/>
  <c r="BK273" i="2"/>
  <c r="BK138" i="2"/>
  <c r="J825" i="2"/>
  <c r="BK99" i="4"/>
  <c r="BK94" i="4"/>
  <c r="J490" i="2"/>
  <c r="BK139" i="3"/>
  <c r="J130" i="3"/>
  <c r="BK859" i="2"/>
  <c r="BK484" i="2"/>
  <c r="J287" i="2"/>
  <c r="J142" i="3"/>
  <c r="BK106" i="3"/>
  <c r="J805" i="2"/>
  <c r="J427" i="2"/>
  <c r="J109" i="2"/>
  <c r="BK104" i="3"/>
  <c r="BK916" i="2"/>
  <c r="J715" i="2"/>
  <c r="J352" i="2"/>
  <c r="J91" i="4"/>
  <c r="J837" i="2"/>
  <c r="J617" i="2"/>
  <c r="BK323" i="2"/>
  <c r="BK86" i="3"/>
  <c r="J865" i="2"/>
  <c r="J453" i="2"/>
  <c r="J104" i="3"/>
  <c r="BK817" i="2"/>
  <c r="J271" i="2"/>
  <c r="J103" i="2"/>
  <c r="J810" i="2"/>
  <c r="J295" i="2"/>
  <c r="BK459" i="2"/>
  <c r="BK355" i="2"/>
  <c r="J511" i="2"/>
  <c r="BK172" i="2"/>
  <c r="BK663" i="2"/>
  <c r="BK278" i="2"/>
  <c r="R396" i="2" l="1"/>
  <c r="T534" i="2"/>
  <c r="P396" i="2"/>
  <c r="P467" i="2"/>
  <c r="T646" i="2"/>
  <c r="T854" i="2"/>
  <c r="BK937" i="2"/>
  <c r="J937" i="2" s="1"/>
  <c r="J72" i="2" s="1"/>
  <c r="P94" i="2"/>
  <c r="P534" i="2"/>
  <c r="BK646" i="2"/>
  <c r="J646" i="2" s="1"/>
  <c r="J66" i="2" s="1"/>
  <c r="P854" i="2"/>
  <c r="R937" i="2"/>
  <c r="T94" i="2"/>
  <c r="T467" i="2"/>
  <c r="BK695" i="2"/>
  <c r="J695" i="2" s="1"/>
  <c r="J67" i="2" s="1"/>
  <c r="T922" i="2"/>
  <c r="T921" i="2"/>
  <c r="P108" i="3"/>
  <c r="BK534" i="2"/>
  <c r="J534" i="2"/>
  <c r="J65" i="2"/>
  <c r="P646" i="2"/>
  <c r="R854" i="2"/>
  <c r="T937" i="2"/>
  <c r="BK94" i="2"/>
  <c r="R467" i="2"/>
  <c r="R695" i="2"/>
  <c r="BK922" i="2"/>
  <c r="J922" i="2"/>
  <c r="J71" i="2" s="1"/>
  <c r="T396" i="2"/>
  <c r="P695" i="2"/>
  <c r="R922" i="2"/>
  <c r="R921" i="2" s="1"/>
  <c r="P84" i="3"/>
  <c r="P83" i="3" s="1"/>
  <c r="P82" i="3" s="1"/>
  <c r="AU56" i="1" s="1"/>
  <c r="R84" i="3"/>
  <c r="R108" i="3"/>
  <c r="BK396" i="2"/>
  <c r="J396" i="2" s="1"/>
  <c r="J62" i="2" s="1"/>
  <c r="BK467" i="2"/>
  <c r="J467" i="2"/>
  <c r="J63" i="2" s="1"/>
  <c r="T695" i="2"/>
  <c r="P922" i="2"/>
  <c r="P921" i="2"/>
  <c r="BK84" i="3"/>
  <c r="J84" i="3"/>
  <c r="J61" i="3"/>
  <c r="BK108" i="3"/>
  <c r="J108" i="3" s="1"/>
  <c r="J62" i="3" s="1"/>
  <c r="R94" i="2"/>
  <c r="R534" i="2"/>
  <c r="R93" i="2" s="1"/>
  <c r="R92" i="2" s="1"/>
  <c r="R646" i="2"/>
  <c r="BK854" i="2"/>
  <c r="J854" i="2" s="1"/>
  <c r="J68" i="2" s="1"/>
  <c r="P937" i="2"/>
  <c r="T84" i="3"/>
  <c r="T108" i="3"/>
  <c r="BK86" i="4"/>
  <c r="J86" i="4"/>
  <c r="J61" i="4"/>
  <c r="P86" i="4"/>
  <c r="R86" i="4"/>
  <c r="T86" i="4"/>
  <c r="BK92" i="4"/>
  <c r="J92" i="4" s="1"/>
  <c r="J62" i="4" s="1"/>
  <c r="P92" i="4"/>
  <c r="R92" i="4"/>
  <c r="T92" i="4"/>
  <c r="BK98" i="4"/>
  <c r="J98" i="4"/>
  <c r="J63" i="4"/>
  <c r="P98" i="4"/>
  <c r="R98" i="4"/>
  <c r="T98" i="4"/>
  <c r="E82" i="2"/>
  <c r="BE145" i="2"/>
  <c r="BE180" i="2"/>
  <c r="BE263" i="2"/>
  <c r="BE352" i="2"/>
  <c r="BE377" i="2"/>
  <c r="BE453" i="2"/>
  <c r="BE501" i="2"/>
  <c r="BE523" i="2"/>
  <c r="BE643" i="2"/>
  <c r="BE715" i="2"/>
  <c r="BE736" i="2"/>
  <c r="BE817" i="2"/>
  <c r="BE837" i="2"/>
  <c r="BE892" i="2"/>
  <c r="BE916" i="2"/>
  <c r="BE101" i="2"/>
  <c r="BE207" i="2"/>
  <c r="BE247" i="2"/>
  <c r="BE340" i="2"/>
  <c r="BE416" i="2"/>
  <c r="BE484" i="2"/>
  <c r="BE493" i="2"/>
  <c r="BE521" i="2"/>
  <c r="BE590" i="2"/>
  <c r="BE666" i="2"/>
  <c r="BE750" i="2"/>
  <c r="BE784" i="2"/>
  <c r="BE810" i="2"/>
  <c r="BE869" i="2"/>
  <c r="BE210" i="2"/>
  <c r="BE269" i="2"/>
  <c r="BE287" i="2"/>
  <c r="BE388" i="2"/>
  <c r="BE419" i="2"/>
  <c r="BE571" i="2"/>
  <c r="BE613" i="2"/>
  <c r="BE663" i="2"/>
  <c r="BE694" i="2"/>
  <c r="BE109" i="2"/>
  <c r="BE159" i="2"/>
  <c r="BE177" i="2"/>
  <c r="BE185" i="2"/>
  <c r="BE198" i="2"/>
  <c r="BE273" i="2"/>
  <c r="BE308" i="2"/>
  <c r="BE407" i="2"/>
  <c r="BE511" i="2"/>
  <c r="BE743" i="2"/>
  <c r="BE795" i="2"/>
  <c r="BE862" i="2"/>
  <c r="BE136" i="3"/>
  <c r="BE95" i="2"/>
  <c r="BE138" i="2"/>
  <c r="BE343" i="2"/>
  <c r="BE355" i="2"/>
  <c r="BE397" i="2"/>
  <c r="BE480" i="2"/>
  <c r="BE490" i="2"/>
  <c r="BE549" i="2"/>
  <c r="BE696" i="2"/>
  <c r="BE752" i="2"/>
  <c r="BE778" i="2"/>
  <c r="BE819" i="2"/>
  <c r="BE832" i="2"/>
  <c r="BE842" i="2"/>
  <c r="BE880" i="2"/>
  <c r="BE889" i="2"/>
  <c r="BE908" i="2"/>
  <c r="BE923" i="2"/>
  <c r="BE929" i="2"/>
  <c r="BE933" i="2"/>
  <c r="BE935" i="2"/>
  <c r="E48" i="3"/>
  <c r="BE114" i="3"/>
  <c r="BE323" i="2"/>
  <c r="BE465" i="2"/>
  <c r="BE542" i="2"/>
  <c r="BE586" i="2"/>
  <c r="BE655" i="2"/>
  <c r="BE682" i="2"/>
  <c r="BE711" i="2"/>
  <c r="BE719" i="2"/>
  <c r="BE812" i="2"/>
  <c r="BE872" i="2"/>
  <c r="BE938" i="2"/>
  <c r="BE946" i="2"/>
  <c r="BE954" i="2"/>
  <c r="J52" i="3"/>
  <c r="BE88" i="3"/>
  <c r="BE89" i="3"/>
  <c r="BE101" i="3"/>
  <c r="BE109" i="3"/>
  <c r="BE111" i="3"/>
  <c r="BE115" i="3"/>
  <c r="BE123" i="3"/>
  <c r="F89" i="2"/>
  <c r="BE103" i="2"/>
  <c r="BE119" i="2"/>
  <c r="BE152" i="2"/>
  <c r="BE248" i="2"/>
  <c r="BE292" i="2"/>
  <c r="BE380" i="2"/>
  <c r="BE476" i="2"/>
  <c r="BE563" i="2"/>
  <c r="BE598" i="2"/>
  <c r="BE630" i="2"/>
  <c r="BE732" i="2"/>
  <c r="BE758" i="2"/>
  <c r="BE790" i="2"/>
  <c r="BE825" i="2"/>
  <c r="BE859" i="2"/>
  <c r="BE883" i="2"/>
  <c r="F79" i="3"/>
  <c r="BE110" i="3"/>
  <c r="BE121" i="3"/>
  <c r="BE129" i="3"/>
  <c r="BE134" i="3"/>
  <c r="BE137" i="3"/>
  <c r="BE140" i="3"/>
  <c r="BE141" i="3"/>
  <c r="J52" i="2"/>
  <c r="BE172" i="2"/>
  <c r="BE230" i="2"/>
  <c r="BE280" i="2"/>
  <c r="BE316" i="2"/>
  <c r="BE370" i="2"/>
  <c r="BE605" i="2"/>
  <c r="BE626" i="2"/>
  <c r="BE674" i="2"/>
  <c r="BE772" i="2"/>
  <c r="BE797" i="2"/>
  <c r="BE827" i="2"/>
  <c r="BE847" i="2"/>
  <c r="BK919" i="2"/>
  <c r="J919" i="2"/>
  <c r="J69" i="2"/>
  <c r="BE100" i="3"/>
  <c r="BE107" i="3"/>
  <c r="BE130" i="3"/>
  <c r="BE139" i="3"/>
  <c r="BE195" i="2"/>
  <c r="BE220" i="2"/>
  <c r="BE223" i="2"/>
  <c r="BE240" i="2"/>
  <c r="BE278" i="2"/>
  <c r="BE365" i="2"/>
  <c r="BE386" i="2"/>
  <c r="BE394" i="2"/>
  <c r="BE435" i="2"/>
  <c r="BE443" i="2"/>
  <c r="BE468" i="2"/>
  <c r="BE535" i="2"/>
  <c r="BE578" i="2"/>
  <c r="BE855" i="2"/>
  <c r="BE865" i="2"/>
  <c r="BK525" i="2"/>
  <c r="J525" i="2" s="1"/>
  <c r="J64" i="2" s="1"/>
  <c r="BE85" i="3"/>
  <c r="BE86" i="3"/>
  <c r="BE97" i="3"/>
  <c r="BE98" i="3"/>
  <c r="BE99" i="3"/>
  <c r="BE102" i="3"/>
  <c r="BE120" i="3"/>
  <c r="BE122" i="3"/>
  <c r="BE124" i="3"/>
  <c r="BE128" i="3"/>
  <c r="J52" i="4"/>
  <c r="F55" i="4"/>
  <c r="BE101" i="4"/>
  <c r="BE114" i="2"/>
  <c r="BE131" i="2"/>
  <c r="BE271" i="2"/>
  <c r="BE276" i="2"/>
  <c r="BE298" i="2"/>
  <c r="BE319" i="2"/>
  <c r="BE427" i="2"/>
  <c r="BE687" i="2"/>
  <c r="BE728" i="2"/>
  <c r="BE804" i="2"/>
  <c r="BE901" i="2"/>
  <c r="BE90" i="3"/>
  <c r="BE104" i="3"/>
  <c r="BE106" i="3"/>
  <c r="BE112" i="3"/>
  <c r="BE113" i="3"/>
  <c r="BE119" i="3"/>
  <c r="BE125" i="3"/>
  <c r="BE126" i="3"/>
  <c r="BE131" i="3"/>
  <c r="BE135" i="3"/>
  <c r="BE142" i="3"/>
  <c r="E74" i="4"/>
  <c r="BE87" i="4"/>
  <c r="BE88" i="4"/>
  <c r="BE125" i="2"/>
  <c r="BE165" i="2"/>
  <c r="BE233" i="2"/>
  <c r="BE249" i="2"/>
  <c r="BE295" i="2"/>
  <c r="BE459" i="2"/>
  <c r="BE526" i="2"/>
  <c r="BE556" i="2"/>
  <c r="BE617" i="2"/>
  <c r="BE647" i="2"/>
  <c r="BE677" i="2"/>
  <c r="BE805" i="2"/>
  <c r="BE920" i="2"/>
  <c r="BE930" i="2"/>
  <c r="BE91" i="3"/>
  <c r="BE93" i="3"/>
  <c r="BE95" i="3"/>
  <c r="BE96" i="3"/>
  <c r="BE105" i="3"/>
  <c r="BE116" i="3"/>
  <c r="BE117" i="3"/>
  <c r="BE118" i="3"/>
  <c r="BE127" i="3"/>
  <c r="BE132" i="3"/>
  <c r="BE138" i="3"/>
  <c r="BE89" i="4"/>
  <c r="BE90" i="4"/>
  <c r="BE91" i="4"/>
  <c r="BE93" i="4"/>
  <c r="BE94" i="4"/>
  <c r="BE95" i="4"/>
  <c r="BE96" i="4"/>
  <c r="BE97" i="4"/>
  <c r="BE99" i="4"/>
  <c r="BE100" i="4"/>
  <c r="BE102" i="4"/>
  <c r="BE103" i="4"/>
  <c r="BE105" i="4"/>
  <c r="BK104" i="4"/>
  <c r="J104" i="4"/>
  <c r="J64" i="4" s="1"/>
  <c r="J34" i="2"/>
  <c r="AW55" i="1" s="1"/>
  <c r="F35" i="2"/>
  <c r="BB55" i="1" s="1"/>
  <c r="F36" i="4"/>
  <c r="BC57" i="1"/>
  <c r="F34" i="2"/>
  <c r="BA55" i="1" s="1"/>
  <c r="F35" i="4"/>
  <c r="BB57" i="1"/>
  <c r="F37" i="3"/>
  <c r="BD56" i="1" s="1"/>
  <c r="F36" i="3"/>
  <c r="BC56" i="1" s="1"/>
  <c r="J34" i="3"/>
  <c r="AW56" i="1" s="1"/>
  <c r="F37" i="4"/>
  <c r="BD57" i="1"/>
  <c r="J34" i="4"/>
  <c r="AW57" i="1" s="1"/>
  <c r="F36" i="2"/>
  <c r="BC55" i="1" s="1"/>
  <c r="F34" i="3"/>
  <c r="BA56" i="1" s="1"/>
  <c r="F37" i="2"/>
  <c r="BD55" i="1" s="1"/>
  <c r="F34" i="4"/>
  <c r="BA57" i="1" s="1"/>
  <c r="F35" i="3"/>
  <c r="BB56" i="1"/>
  <c r="R85" i="4" l="1"/>
  <c r="R84" i="4"/>
  <c r="BK93" i="2"/>
  <c r="J93" i="2"/>
  <c r="J60" i="2"/>
  <c r="R83" i="3"/>
  <c r="R82" i="3" s="1"/>
  <c r="P93" i="2"/>
  <c r="P92" i="2" s="1"/>
  <c r="AU55" i="1" s="1"/>
  <c r="T85" i="4"/>
  <c r="T84" i="4" s="1"/>
  <c r="P85" i="4"/>
  <c r="P84" i="4"/>
  <c r="AU57" i="1"/>
  <c r="T93" i="2"/>
  <c r="T92" i="2"/>
  <c r="T83" i="3"/>
  <c r="T82" i="3" s="1"/>
  <c r="BK921" i="2"/>
  <c r="J921" i="2" s="1"/>
  <c r="J70" i="2" s="1"/>
  <c r="J94" i="2"/>
  <c r="J61" i="2" s="1"/>
  <c r="BK83" i="3"/>
  <c r="J83" i="3"/>
  <c r="J60" i="3"/>
  <c r="BK85" i="4"/>
  <c r="J85" i="4"/>
  <c r="J60" i="4"/>
  <c r="J33" i="3"/>
  <c r="AV56" i="1"/>
  <c r="AT56" i="1"/>
  <c r="J33" i="4"/>
  <c r="AV57" i="1" s="1"/>
  <c r="AT57" i="1" s="1"/>
  <c r="J33" i="2"/>
  <c r="AV55" i="1" s="1"/>
  <c r="AT55" i="1" s="1"/>
  <c r="F33" i="3"/>
  <c r="AZ56" i="1"/>
  <c r="BA54" i="1"/>
  <c r="W30" i="1" s="1"/>
  <c r="BC54" i="1"/>
  <c r="W32" i="1"/>
  <c r="BB54" i="1"/>
  <c r="AX54" i="1"/>
  <c r="BD54" i="1"/>
  <c r="W33" i="1"/>
  <c r="F33" i="4"/>
  <c r="AZ57" i="1"/>
  <c r="F33" i="2"/>
  <c r="AZ55" i="1" s="1"/>
  <c r="BK92" i="2" l="1"/>
  <c r="J92" i="2"/>
  <c r="J59" i="2" s="1"/>
  <c r="BK82" i="3"/>
  <c r="J82" i="3"/>
  <c r="J59" i="3"/>
  <c r="BK84" i="4"/>
  <c r="J84" i="4"/>
  <c r="J59" i="4" s="1"/>
  <c r="AZ54" i="1"/>
  <c r="W29" i="1" s="1"/>
  <c r="AY54" i="1"/>
  <c r="W31" i="1"/>
  <c r="AU54" i="1"/>
  <c r="AW54" i="1"/>
  <c r="AK30" i="1" s="1"/>
  <c r="J30" i="2" l="1"/>
  <c r="AG55" i="1"/>
  <c r="AN55" i="1"/>
  <c r="AV54" i="1"/>
  <c r="AK29" i="1"/>
  <c r="J30" i="4"/>
  <c r="AG57" i="1" s="1"/>
  <c r="AN57" i="1" s="1"/>
  <c r="J30" i="3"/>
  <c r="AG56" i="1"/>
  <c r="AN56" i="1"/>
  <c r="J39" i="3" l="1"/>
  <c r="J39" i="4"/>
  <c r="J39" i="2"/>
  <c r="AG54" i="1"/>
  <c r="AK26" i="1"/>
  <c r="AK35" i="1"/>
  <c r="AT54" i="1"/>
  <c r="AN54" i="1" l="1"/>
</calcChain>
</file>

<file path=xl/sharedStrings.xml><?xml version="1.0" encoding="utf-8"?>
<sst xmlns="http://schemas.openxmlformats.org/spreadsheetml/2006/main" count="10748" uniqueCount="1591">
  <si>
    <t>Export Komplet</t>
  </si>
  <si>
    <t>VZ</t>
  </si>
  <si>
    <t>2.0</t>
  </si>
  <si>
    <t>ZAMOK</t>
  </si>
  <si>
    <t>False</t>
  </si>
  <si>
    <t>{ed34f21f-8b18-4fcd-980c-751990749533}</t>
  </si>
  <si>
    <t>0,01</t>
  </si>
  <si>
    <t>21</t>
  </si>
  <si>
    <t>15</t>
  </si>
  <si>
    <t>REKAPITULACE STAVBY</t>
  </si>
  <si>
    <t>v ---  níže se nacházejí doplnkové a pomocné údaje k sestavám  --- v</t>
  </si>
  <si>
    <t>Návod na vyplnění</t>
  </si>
  <si>
    <t>0,001</t>
  </si>
  <si>
    <t>Kód:</t>
  </si>
  <si>
    <t>R19-067_III</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</si>
  <si>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</si>
  <si>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</si>
  <si>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BENEŠOV - DOPRAVNÍ OPATŘENÍ U NÁDRAŽÍ (město-SFDI-uznatelné náklady)</t>
  </si>
  <si>
    <t>KSO:</t>
  </si>
  <si>
    <t>822 29 36</t>
  </si>
  <si>
    <t>CC-CZ:</t>
  </si>
  <si>
    <t>21121</t>
  </si>
  <si>
    <t>Místo:</t>
  </si>
  <si>
    <t>Benešov</t>
  </si>
  <si>
    <t>Datum:</t>
  </si>
  <si>
    <t>25. 9. 2019</t>
  </si>
  <si>
    <t>CZ-CPV:</t>
  </si>
  <si>
    <t>45000000-7</t>
  </si>
  <si>
    <t>CZ-CPA:</t>
  </si>
  <si>
    <t>42.11.10</t>
  </si>
  <si>
    <t>Zadavatel:</t>
  </si>
  <si>
    <t>IČ:</t>
  </si>
  <si>
    <t/>
  </si>
  <si>
    <t>Město Benešov</t>
  </si>
  <si>
    <t>DIČ:</t>
  </si>
  <si>
    <t>Uchazeč:</t>
  </si>
  <si>
    <t>Vyplň údaj</t>
  </si>
  <si>
    <t>Projektant:</t>
  </si>
  <si>
    <t>True</t>
  </si>
  <si>
    <t>DOPAS s.r.o.</t>
  </si>
  <si>
    <t>1</t>
  </si>
  <si>
    <t>Zpracovatel:</t>
  </si>
  <si>
    <t>28957954</t>
  </si>
  <si>
    <t>0,1</t>
  </si>
  <si>
    <t>STAPO UL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</si>
  <si>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</si>
  <si>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</si>
  <si>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</si>
  <si>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</si>
  <si>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</si>
  <si>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</si>
  <si>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</si>
  <si>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</si>
  <si>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</si>
  <si>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</si>
  <si>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</si>
  <si>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</si>
  <si>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</si>
  <si>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</si>
  <si>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</si>
  <si>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</si>
  <si>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</si>
  <si>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</si>
  <si>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</si>
  <si>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</si>
  <si>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</si>
  <si>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</si>
  <si>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</si>
  <si>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</si>
  <si>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</si>
  <si>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</si>
  <si>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</si>
  <si>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</si>
  <si>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</si>
  <si>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</si>
  <si>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</si>
  <si>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</si>
  <si>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</si>
  <si>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</si>
  <si>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</si>
  <si>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</si>
  <si>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</si>
  <si>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</si>
  <si>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</si>
  <si>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</si>
  <si>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</si>
  <si>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SO113</t>
  </si>
  <si>
    <t>SO 113 - Chodníky a vjezdy (uznatelné náklady)</t>
  </si>
  <si>
    <t>STA</t>
  </si>
  <si>
    <t>{ffbcba77-0dbe-4aea-83c4-c69e51f2406a}</t>
  </si>
  <si>
    <t>2</t>
  </si>
  <si>
    <t>SO431</t>
  </si>
  <si>
    <t>SO 431 - Úprava a doplnění veřejného osvětlení (uznatelné náklady)</t>
  </si>
  <si>
    <t>{7fa8702a-f907-40d3-971a-759b42fa8c3e}</t>
  </si>
  <si>
    <t>VON</t>
  </si>
  <si>
    <t>VON - Vedlejší a ostatní náklady</t>
  </si>
  <si>
    <t>{11cc610c-8f77-4d29-805c-75492cebfcb1}</t>
  </si>
  <si>
    <t>DREN</t>
  </si>
  <si>
    <t>Drenáž DN 150</t>
  </si>
  <si>
    <t>m</t>
  </si>
  <si>
    <t>18,08</t>
  </si>
  <si>
    <t>3</t>
  </si>
  <si>
    <t>KAN_UV</t>
  </si>
  <si>
    <t>Napojení nových UV PVC DN 200</t>
  </si>
  <si>
    <t>2,84</t>
  </si>
  <si>
    <t>KRYCÍ LIST SOUPISU PRACÍ</t>
  </si>
  <si>
    <t>KO_P_130x200</t>
  </si>
  <si>
    <t>Kamenný obrubník parkový (krajník) 130x200 mm</t>
  </si>
  <si>
    <t>175,27</t>
  </si>
  <si>
    <t>KO_S_200x250</t>
  </si>
  <si>
    <t>Kamenný obrubník silniční 200x250 mm</t>
  </si>
  <si>
    <t>25,18</t>
  </si>
  <si>
    <t>LINIO_ODV</t>
  </si>
  <si>
    <t>Liniové odvodnění polymerbetonovým žlabem</t>
  </si>
  <si>
    <t>24,72</t>
  </si>
  <si>
    <t>P_K</t>
  </si>
  <si>
    <t>Plocha z kačírku</t>
  </si>
  <si>
    <t>m2</t>
  </si>
  <si>
    <t>1,07</t>
  </si>
  <si>
    <t>Objekt:</t>
  </si>
  <si>
    <t>P1</t>
  </si>
  <si>
    <t>SKLADBA 1 - asfaltová vozovka</t>
  </si>
  <si>
    <t>58,08</t>
  </si>
  <si>
    <t>SO113 - SO 113 - Chodníky a vjezdy (uznatelné náklady)</t>
  </si>
  <si>
    <t>P1a</t>
  </si>
  <si>
    <t>SKLADBA 1 - asfaltová vozovka (napojení přes odskoky)</t>
  </si>
  <si>
    <t>6,76</t>
  </si>
  <si>
    <t>P3</t>
  </si>
  <si>
    <t>SKLADBA 3 - kamenná dlažba (vjezd)</t>
  </si>
  <si>
    <t>48,64</t>
  </si>
  <si>
    <t>P3a</t>
  </si>
  <si>
    <t>SKLADBA 3 - hmatná dlažba (umělá vodící linie)</t>
  </si>
  <si>
    <t>7,6</t>
  </si>
  <si>
    <t>P3b</t>
  </si>
  <si>
    <t>SKLADBA 3 - hmatná dlažba (umělý kámen)</t>
  </si>
  <si>
    <t>2,34</t>
  </si>
  <si>
    <t>P3c</t>
  </si>
  <si>
    <t>SKLADBA 3 - hmatná dlažba (hladké kamenné desky)</t>
  </si>
  <si>
    <t>1,46</t>
  </si>
  <si>
    <t>P5</t>
  </si>
  <si>
    <t>SKLADBA 5 - kamenná dlažba (chodníková plocha)</t>
  </si>
  <si>
    <t>1565,22</t>
  </si>
  <si>
    <t>P5a</t>
  </si>
  <si>
    <t>SKLADBA 5a - chodníková plocha (napojení na stáv.stav - předláždění)</t>
  </si>
  <si>
    <t>8,5</t>
  </si>
  <si>
    <t>P5b</t>
  </si>
  <si>
    <t>SKLADBA 5 - hmatná dlažba (umělý kámen)</t>
  </si>
  <si>
    <t>35,62</t>
  </si>
  <si>
    <t>P5c</t>
  </si>
  <si>
    <t>SKLADBA 5 - hmatná dlažba (hladké kamenné desky)</t>
  </si>
  <si>
    <t>23,31</t>
  </si>
  <si>
    <t>P5d</t>
  </si>
  <si>
    <t>SKLADBA 5 - hmatná dlažba (umělá vodící linie)</t>
  </si>
  <si>
    <t>0,99</t>
  </si>
  <si>
    <t>PALISADA</t>
  </si>
  <si>
    <t>Kamenné palisády do výšky 60 cm</t>
  </si>
  <si>
    <t>5,71</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</si>
  <si>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</si>
  <si>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</si>
  <si>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</si>
  <si>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</si>
  <si>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</si>
  <si>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</si>
  <si>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</si>
  <si>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</si>
  <si>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</si>
  <si>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</si>
  <si>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</si>
  <si>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</si>
  <si>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</si>
  <si>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</si>
  <si>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</si>
  <si>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</si>
  <si>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</si>
  <si>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</si>
  <si>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</si>
  <si>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</si>
  <si>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</si>
  <si>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</si>
  <si>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</si>
  <si>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</si>
  <si>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</si>
  <si>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</si>
  <si>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</si>
  <si>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</si>
  <si>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</si>
  <si>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</si>
  <si>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</si>
  <si>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</si>
  <si>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</si>
  <si>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</si>
  <si>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</si>
  <si>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112101103</t>
  </si>
  <si>
    <t>Odstranění stromů s odřezáním kmene a s odvětvením listnatých, průměru kmene přes 500 do 700 mm</t>
  </si>
  <si>
    <t>kus</t>
  </si>
  <si>
    <t>CS ÚRS 2019 01</t>
  </si>
  <si>
    <t>4</t>
  </si>
  <si>
    <t>1904680181</t>
  </si>
  <si>
    <t>PSC</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</si>
  <si>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</si>
  <si>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VV</t>
  </si>
  <si>
    <t>"C_113_1_technická_zpáva_strana_3.pdf</t>
  </si>
  <si>
    <t>"C_113_2_situace.pdf</t>
  </si>
  <si>
    <t>3,000</t>
  </si>
  <si>
    <t>Součet</t>
  </si>
  <si>
    <t>112201103</t>
  </si>
  <si>
    <t>Odstranění pařezů s jejich vykopáním, vytrháním nebo odstřelením, s přesekáním kořenů průměru přes 500 do 700 mm</t>
  </si>
  <si>
    <t>-1090335733</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</si>
  <si>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</si>
  <si>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113106123</t>
  </si>
  <si>
    <t>Rozebrání dlažeb komunikací pro pěší s přemístěním hmot na skládku na vzdálenost do 3 m nebo s naložením na dopravní prostředek s ložem z kameniva nebo živice a s jakoukoliv výplní spár ručně ze zámkové dlažby</t>
  </si>
  <si>
    <t>1908359050</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</si>
  <si>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</si>
  <si>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 chodníky z betonové dlažby" 190,070+160,550+115,080+90,460+5,060+9,990-5,039-23,439+150,730</t>
  </si>
  <si>
    <t>" odpočet neuznatelných nákladů" -220,750</t>
  </si>
  <si>
    <t>113106161</t>
  </si>
  <si>
    <t>Rozebrání dlažeb a dílců vozovek a ploch s přemístěním hmot na skládku na vzdálenost do 3 m nebo s naložením na dopravní prostředek, s jakoukoliv výplní spár ručně z drobných kostek nebo odseků s ložem z kameniva</t>
  </si>
  <si>
    <t>-1023799990</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</si>
  <si>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</si>
  <si>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 chodníky z kamenné dlažby" 125,750-3,848</t>
  </si>
  <si>
    <t>5</t>
  </si>
  <si>
    <t>113107112</t>
  </si>
  <si>
    <t>Odstranění podkladů nebo krytů ručně s přemístěním hmot na skládku na vzdálenost do 3 m nebo s naložením na dopravní prostředek z kameniva těženého, o tl. vrstvy přes 100 do 200 mm</t>
  </si>
  <si>
    <t>-132744316</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</si>
  <si>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</si>
  <si>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 kačírek" 1,400</t>
  </si>
  <si>
    <t>6</t>
  </si>
  <si>
    <t>113107152</t>
  </si>
  <si>
    <t>Odstranění podkladů nebo krytů strojně plochy jednotlivě přes 50 m2 do 200 m2 s přemístěním hmot na skládku na vzdálenost do 20 m nebo s naložením na dopravní prostředek z kameniva těženého, o tl. vrstvy přes 100 do 200 mm</t>
  </si>
  <si>
    <t>-954969512</t>
  </si>
  <si>
    <t>P</t>
  </si>
  <si>
    <t>Poznámka k položce:_x000D_
- předpokládaná vrstva podkladního kameniva tl. 200 mm</t>
  </si>
  <si>
    <t>7</t>
  </si>
  <si>
    <t>113107171</t>
  </si>
  <si>
    <t>Odstranění podkladů nebo krytů strojně plochy jednotlivě přes 50 m2 do 200 m2 s přemístěním hmot na skládku na vzdálenost do 20 m nebo s naložením na dopravní prostředek z betonu prostého, o tl. vrstvy přes 100 do 150 mm</t>
  </si>
  <si>
    <t>-817987178</t>
  </si>
  <si>
    <t>Poznámka k položce:_x000D_
- předpokládaná podkladní vrstva SC 8/10 v tl. 150 mm</t>
  </si>
  <si>
    <t>8</t>
  </si>
  <si>
    <t>113107212</t>
  </si>
  <si>
    <t>Odstranění podkladů nebo krytů strojně plochy jednotlivě přes 200 m2 s přemístěním hmot na skládku na vzdálenost do 20 m nebo s naložením na dopravní prostředek z kameniva těženého, o tl. vrstvy přes 100 do 200 mm</t>
  </si>
  <si>
    <t>1294068221</t>
  </si>
  <si>
    <t>Poznámka k položce:_x000D_
- předpokládaná vrstva podkladního kameniva tl. 140 mm</t>
  </si>
  <si>
    <t>9</t>
  </si>
  <si>
    <t>113107213</t>
  </si>
  <si>
    <t>Odstranění podkladů nebo krytů strojně plochy jednotlivě přes 200 m2 s přemístěním hmot na skládku na vzdálenost do 20 m nebo s naložením na dopravní prostředek z kameniva těženého, o tl. vrstvy přes 200 do 300 mm</t>
  </si>
  <si>
    <t>-69205042</t>
  </si>
  <si>
    <t>Poznámka k položce:_x000D_
- předpokládaná podkladní vrstva tl. 250 mm</t>
  </si>
  <si>
    <t>" asfaltová plocha - vozovka" 498,700+10,000</t>
  </si>
  <si>
    <t>" asfaltová plocha - vjezdy a chodníky" 528,070-4,916-5,580-16,128+5,000</t>
  </si>
  <si>
    <t>10</t>
  </si>
  <si>
    <t>113107232</t>
  </si>
  <si>
    <t>Odstranění podkladů nebo krytů strojně plochy jednotlivě přes 200 m2 s přemístěním hmot na skládku na vzdálenost do 20 m nebo s naložením na dopravní prostředek z betonu prostého, o tl. vrstvy přes 150 do 300 mm</t>
  </si>
  <si>
    <t>-2132901152</t>
  </si>
  <si>
    <t>Poznámka k položce:_x000D_
- předpokládaná vrstva podkladní konstrukce z SC 8/10 v tl. 170 mm</t>
  </si>
  <si>
    <t>11</t>
  </si>
  <si>
    <t>113107244</t>
  </si>
  <si>
    <t>Odstranění podkladů nebo krytů strojně plochy jednotlivě přes 200 m2 s přemístěním hmot na skládku na vzdálenost do 20 m nebo s naložením na dopravní prostředek živičných, o tl. vrstvy přes 150 do 200 mm</t>
  </si>
  <si>
    <t>-1628327695</t>
  </si>
  <si>
    <t>Poznámka k položce:_x000D_
- předpokládaná vrstva původní skladby z obalovaného kameniva, ložné aobrusné vrstvy v tl. 190 mm</t>
  </si>
  <si>
    <t>12</t>
  </si>
  <si>
    <t>113154111</t>
  </si>
  <si>
    <t>Frézování živičného podkladu nebo krytu s naložením na dopravní prostředek plochy do 500 m2 bez překážek v trase pruhu šířky do 0,5 m, tloušťky vrstvy do 30 mm</t>
  </si>
  <si>
    <t>-2002703116</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</si>
  <si>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</si>
  <si>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"C_113_1_technická_zpáva.pdf</t>
  </si>
  <si>
    <t>" napojení asfalt. vozovky přes odskoky v obrusné vrstvě" 3,690+3,070</t>
  </si>
  <si>
    <t>13</t>
  </si>
  <si>
    <t>113202111</t>
  </si>
  <si>
    <t>Vytrhání obrub s vybouráním lože, s přemístěním hmot na skládku na vzdálenost do 3 m nebo s naložením na dopravní prostředek z krajníků nebo obrubníků stojatých</t>
  </si>
  <si>
    <t>-768081431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</si>
  <si>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</si>
  <si>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 kamenná obruba š. 200 mm" 27,900</t>
  </si>
  <si>
    <t>" kamenná obruba š. 300 mm" 19,080+7,720+14,140+20,730+0,970+15,490+51,010+2,750</t>
  </si>
  <si>
    <t>" betonová obruba š. 150 mm" 0,460+6,000+27,130+24,390+8,380+3,840+4,400+3,460+12,060+13,590</t>
  </si>
  <si>
    <t>14</t>
  </si>
  <si>
    <t>113204111</t>
  </si>
  <si>
    <t>Vytrhání obrub s vybouráním lože, s přemístěním hmot na skládku na vzdálenost do 3 m nebo s naložením na dopravní prostředek záhonových</t>
  </si>
  <si>
    <t>765267715</t>
  </si>
  <si>
    <t>" betonová obruba š. 50 mm" 2,080</t>
  </si>
  <si>
    <t>119001213</t>
  </si>
  <si>
    <t>Zemina promísená s vápnem na deponii za účelem zlepšení jejích mechanických vlastností do zásypů inženýrských sítí a stavebních objektů v množství z objemové hmotnosti zeminy po zhutnění přes 1,5 do 2 %</t>
  </si>
  <si>
    <t>m3</t>
  </si>
  <si>
    <t>-564084286</t>
  </si>
  <si>
    <t xml:space="preserve">Poznámka k souboru cen:_x000D_
1. Ceny jsou určeny především pro úpravu jemnozrnných zemin skupiny F (dle ČSN 736133 čl. 3.11 a3.12)._x000D_
2. V cenách jsou započteny náklady na:_x000D_
a) promísení zeminy zemní frézou s vápnem,_x000D_
b) dodávku nehašeného vápna CL Q. Předpokládá se objemová hmotnost zeminy 1750 kg/m3. V cenách je započteno ztratné ve výši 1 % z množství dodávaného vápna._x000D_
3. V cenách nejsou započteny náklady na přemístění zeminy na deponii, tvarová úprava figur, překrytí fólií, přemístění upravené zeminy z deponie k místu zasypání, ukládání a hutnění; tyto náklady se oceňují cenami souborů cen tohoto katalogu._x000D_
4. Zeminy upravené na deponii vápnem lze skladovat v uzavřeném stavu (fólií, zahutněním povrchu apod.) po dobu 1 měsíce, případně i déle. Časovou degradaci doporučujeme ověřit laboratorními zkouškami._x000D_
5. Zeminy, kde součástí pojiva je cement, směsná hydraulická pojiva nebo fluidní popílek vybuzující hydraulickou reakci, nelze skladovat._x000D_
</t>
  </si>
  <si>
    <t>" úprava zeminy pro výměnu aktivní zóny na mezideponii/skládce" 47,056</t>
  </si>
  <si>
    <t>16</t>
  </si>
  <si>
    <t>121101103</t>
  </si>
  <si>
    <t>Sejmutí ornice nebo lesní půdy s vodorovným přemístěním na hromady v místě upotřebení nebo na dočasné či trvalé skládky se složením, na vzdálenost přes 100 do 250 m</t>
  </si>
  <si>
    <t>-1050485934</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</si>
  <si>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</si>
  <si>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 původní zeleň - tl. 200 mm" (58,640-1,755-0,104+19,480+11,680-6,336)*0,200</t>
  </si>
  <si>
    <t>17</t>
  </si>
  <si>
    <t>122202201</t>
  </si>
  <si>
    <t>Odkopávky a prokopávky nezapažené pro silnice s přemístěním výkopku v příčných profilech na vzdálenost do 15 m nebo s naložením na dopravní prostředek v hornině tř. 3 do 100 m3</t>
  </si>
  <si>
    <t>-875627008</t>
  </si>
  <si>
    <t xml:space="preserve">Poznámka k souboru cen:_x000D_
1. Ceny jsou určeny pro vykopávky:_x000D_
a) příkopů pro silnice a to i tehdy, jsou-li vykopávky příkopů prováděny samostatně,_x000D_
b) v zemnících na suchu, jestliže tyto zemníky přímo souvisejí s odkopávkami nebo prokopávkami pro spodní stavbu silnic. Vykopávky v ostatních zemnících se oceňují podle kapitoly. 3*2 Zemníky Všeobecných podmínek tohoto katalogu._x000D_
c) při zahlubování silnic pro mimoúrovňové křížení a pro vykopávky pod mosty provedenými v předepsaném předstihu. Část vykopávky mezi svislými rovinami proloženými vnějšími hranami mostu se oceňují:_x000D_
- při objemu do 1 000 m3 cenami pro množství do 100 m3_x000D_
- při objemu přes 1 000 m3 cenami pro množství přes 100 do 1 000 m3._x000D_
d) pro sejmutí podorničí s přihlédnutím k ustanovení čl. 3112 Všeobecných podmínek katalogu._x000D_
2. Ceny nelze použít pro odkopávky a prokopávky v zapažených prostorách; tyto zemní práce se oceňují podle čl. 3116 Všeobecných podmínek tohoto katalogu._x000D_
3. V cenách jsou započteny i náklady na vodorovné přemístění výkopku v příčných profilech na přilehlých svazích a příkopech. Vzdálenosti příčného přemístění se nezahrnují do střední vzdálenosti vodorovného přemístění výkopku._x000D_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katalogu._x000D_
5. Přemístění výkopku v příčných profilech na vzdálenost přes 15 m se oceňuje cenami souboru cen 162 .0-1 . Vodorovné přemístění výkopku části A 01 Společné zemní práce tohoto katalogu_x000D_
</t>
  </si>
  <si>
    <t>"IGP_strana_6.pdf</t>
  </si>
  <si>
    <t>"C_113_3_vzorový_příčný_řez.pdf</t>
  </si>
  <si>
    <t>"C_113_4_charakteristické_příčné_řezy.pdf</t>
  </si>
  <si>
    <t>" výměna aktivní zóny v tl. 650 mm"</t>
  </si>
  <si>
    <t>(P1+P1a)*0,650</t>
  </si>
  <si>
    <t>" rozšíření pod/za obrubou š. 300 mm" ((13,650+11,530)*0,300)*0,650</t>
  </si>
  <si>
    <t>18</t>
  </si>
  <si>
    <t>122202209</t>
  </si>
  <si>
    <t>Odkopávky a prokopávky nezapažené pro silnice s přemístěním výkopku v příčných profilech na vzdálenost do 15 m nebo s naložením na dopravní prostředek v hornině tř. 3 Příplatek k cenám za lepivost horniny tř. 3</t>
  </si>
  <si>
    <t>1597753673</t>
  </si>
  <si>
    <t>" podíl do 30%" 47,056*30/100</t>
  </si>
  <si>
    <t>19</t>
  </si>
  <si>
    <t>132201201</t>
  </si>
  <si>
    <t>Hloubení zapažených i nezapažených rýh šířky přes 600 do 2 000 mm s urovnáním dna do předepsaného profilu a spádu v hornině tř. 3 do 100 m3</t>
  </si>
  <si>
    <t>-723881435</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</si>
  <si>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</si>
  <si>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Poznámka k položce:_x000D_
- zatřídění hornin dle IGP strana 5</t>
  </si>
  <si>
    <t>"C_113_1_technická_zpáva_strana_7.pdf</t>
  </si>
  <si>
    <t>" napojení nového liniového odvodnění" KAN_UV*1,000*1,500</t>
  </si>
  <si>
    <t>Mezisoučet " LINIOVÉ ODVODNĚNÍ</t>
  </si>
  <si>
    <t>20</t>
  </si>
  <si>
    <t>132201209</t>
  </si>
  <si>
    <t>Hloubení zapažených i nezapažených rýh šířky přes 600 do 2 000 mm s urovnáním dna do předepsaného profilu a spádu v hornině tř. 3 Příplatek k cenám za lepivost horniny tř. 3</t>
  </si>
  <si>
    <t>-801564752</t>
  </si>
  <si>
    <t>" podíl do 30%" 4,260*30/100</t>
  </si>
  <si>
    <t>132212202</t>
  </si>
  <si>
    <t>Hloubení zapažených i nezapažených rýh šířky přes 600 do 2 000 mm ručním nebo pneumatickým nářadím s urovnáním dna do předepsaného profilu a spádu v horninách tř. 3 nesoudržných</t>
  </si>
  <si>
    <t>-581646427</t>
  </si>
  <si>
    <t xml:space="preserve">Poznámka k souboru cen:_x000D_
1. V cenách jsou započteny i náklady na přehození výkopku na přilehlém terénu na vzdálenost do 5 m od podélné osy rýhy nebo naložení výkopku na dopravní prostředek._x000D_
2. V cenách 12-2201 až 41-2202 je započítán i svislý přesun horniny po házečkách do 2 metrů_x000D_
</t>
  </si>
  <si>
    <t>"IGP_strana_7.pdf</t>
  </si>
  <si>
    <t>" drenáž + liniové odvodnění" (LINIO_ODV*0,400*0,575)+(LINIO_ODV*(0,575*0,575)/2)</t>
  </si>
  <si>
    <t>Mezisoučet " drenáž</t>
  </si>
  <si>
    <t>22</t>
  </si>
  <si>
    <t>132212209</t>
  </si>
  <si>
    <t>Hloubení zapažených i nezapažených rýh šířky přes 600 do 2 000 mm ručním nebo pneumatickým nářadím s urovnáním dna do předepsaného profilu a spádu v horninách tř. 3 Příplatek k cenám za lepivost horniny tř. 3</t>
  </si>
  <si>
    <t>-723500827</t>
  </si>
  <si>
    <t>" podíl do 30%" 9,772*30/100</t>
  </si>
  <si>
    <t>23</t>
  </si>
  <si>
    <t>133201102</t>
  </si>
  <si>
    <t>Hloubení zapažených i nezapažených šachet s případným nutným přemístěním výkopku ve výkopišti v hornině tř. 3 přes 100 m3</t>
  </si>
  <si>
    <t>-270944894</t>
  </si>
  <si>
    <t xml:space="preserve">Poznámka k souboru cen:_x000D_
1. Ceny 10-1101 až 40-1101 jsou určeny jen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5 m od hrany šachty nebo naložení na dopravní prostředek._x000D_
3. V cenách nejsou započteny náklady na roubení._x000D_
4. Pažení šachet bentonitovou suspenzí se oceňuje takto:_x000D_
a) dodání bentonitové suspenze cenou 239 68-1711 Bentonitová suspenze pro pažení rýh pro podzemní stěny – její výroba katalogu 800-2 Zvlášní zakládání objektů; množství v m2 se určí jako součin objemu vyhloubeného prostoru (v m3) a koeficientu 1,667,_x000D_
b) doplnění bentonitové suspenze se ocení cenou 239 68-4111 Doplnění bentonitové suspenze katalogu 800-2 Zvlášní zakládání objektů._x000D_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objektů._x000D_
</t>
  </si>
  <si>
    <t>"M_06_Výpis_mobiliáře_mříž_ke_stromům.pdf</t>
  </si>
  <si>
    <t>"M_07_Výpis_mobiliáře_detail_podzemní_květináč.pdf</t>
  </si>
  <si>
    <t>" podzemní květináč" ((4,000*4,000*1,900)*3)+((((1,900*0,900)/2)*4,000)*6)</t>
  </si>
  <si>
    <t>24</t>
  </si>
  <si>
    <t>133201109</t>
  </si>
  <si>
    <t>Hloubení zapažených i nezapažených šachet s případným nutným přemístěním výkopku ve výkopišti v hornině tř. 3 Příplatek k cenám za lepivost horniny tř. 3</t>
  </si>
  <si>
    <t>-418530065</t>
  </si>
  <si>
    <t>" podíl do 30%" 111,720*30/100</t>
  </si>
  <si>
    <t>25</t>
  </si>
  <si>
    <t>151811131</t>
  </si>
  <si>
    <t>Zřízení pažicích boxů pro pažení a rozepření stěn rýh podzemního vedení hloubka výkopu do 4 m, šířka do 1,2 m</t>
  </si>
  <si>
    <t>-1897367079</t>
  </si>
  <si>
    <t xml:space="preserve">Poznámka k souboru cen:_x000D_
1. Množství měrných jednotek pažicích boxů se určuje v m2 celkové zapažené plochy (započítávají se obě strany výkopu)._x000D_
</t>
  </si>
  <si>
    <t>" napojení nového liniového odvodnění" KAN_UV*2*1,500</t>
  </si>
  <si>
    <t>26</t>
  </si>
  <si>
    <t>151811132</t>
  </si>
  <si>
    <t>Zřízení pažicích boxů pro pažení a rozepření stěn rýh podzemního vedení hloubka výkopu do 4 m, šířka přes 1,2 do 2,5 m</t>
  </si>
  <si>
    <t>1439553956</t>
  </si>
  <si>
    <t>" podzemní květináč" ((4,000*2)*1,900)*3</t>
  </si>
  <si>
    <t>27</t>
  </si>
  <si>
    <t>151811231</t>
  </si>
  <si>
    <t>Odstranění pažicích boxů pro pažení a rozepření stěn rýh podzemního vedení hloubka výkopu do 4 m, šířka do 1,2 m</t>
  </si>
  <si>
    <t>425669853</t>
  </si>
  <si>
    <t>28</t>
  </si>
  <si>
    <t>151811232</t>
  </si>
  <si>
    <t>Odstranění pažicích boxů pro pažení a rozepření stěn rýh podzemního vedení hloubka výkopu do 4 m, šířka přes 1,2 do 2,5 m</t>
  </si>
  <si>
    <t>73415987</t>
  </si>
  <si>
    <t>29</t>
  </si>
  <si>
    <t>161101101</t>
  </si>
  <si>
    <t>Svislé přemístění výkopku bez naložení do dopravní nádoby avšak s vyprázdněním dopravní nádoby na hromadu nebo do dopravního prostředku z horniny tř. 1 až 4, při hloubce výkopu přes 1 do 2,5 m</t>
  </si>
  <si>
    <t>253115754</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</si>
  <si>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</si>
  <si>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Poznámka k položce:_x000D_
- podíl 100% dle VP 800-1 příloha č. 8, tabulka II_x000D_
- podíl 8% dle VP 800-1 příloha č. 8, tabulka I</t>
  </si>
  <si>
    <t>" napojení nového liniového odvodnění" (KAN_UV*1,000*1,500)*100/100</t>
  </si>
  <si>
    <t>" podzemní květináč" 111,720*8/100</t>
  </si>
  <si>
    <t>Mezisoučet " PODZEMNÍ KVĚTINÁČ</t>
  </si>
  <si>
    <t>30</t>
  </si>
  <si>
    <t>162301403</t>
  </si>
  <si>
    <t>Vodorovné přemístění větví, kmenů nebo pařezů s naložením, složením a dopravou do 5000 m větví stromů listnatých, průměru kmene přes 500 do 700 mm</t>
  </si>
  <si>
    <t>443196947</t>
  </si>
  <si>
    <t xml:space="preserve">Poznámka k souboru cen:_x000D_
1. Průměr kmene i pařezu se měří v místě řezu._x000D_
2. Měrná jednotka je 1 strom._x000D_
</t>
  </si>
  <si>
    <t>"C_113_1_technická_zpráva_strana_3.pdf</t>
  </si>
  <si>
    <t>31</t>
  </si>
  <si>
    <t>162301413</t>
  </si>
  <si>
    <t>Vodorovné přemístění větví, kmenů nebo pařezů s naložením, složením a dopravou do 5000 m kmenů stromů listnatých, průměru přes 500 do 700 mm</t>
  </si>
  <si>
    <t>1126536087</t>
  </si>
  <si>
    <t>32</t>
  </si>
  <si>
    <t>162301423</t>
  </si>
  <si>
    <t>Vodorovné přemístění větví, kmenů nebo pařezů s naložením, složením a dopravou do 5000 m pařezů kmenů, průměru přes 500 do 700 mm</t>
  </si>
  <si>
    <t>-1924066835</t>
  </si>
  <si>
    <t>33</t>
  </si>
  <si>
    <t>162301903</t>
  </si>
  <si>
    <t>Vodorovné přemístění větví, kmenů nebo pařezů s naložením, složením a dopravou Příplatek k cenám za každých dalších i započatých 5000 m přes 5000 m větví stromů listnatých, průměru kmene přes 500 do 700 mm</t>
  </si>
  <si>
    <t>449997813</t>
  </si>
  <si>
    <t>" celková odvozová vzdálenost 20 km" 3,000*3</t>
  </si>
  <si>
    <t>34</t>
  </si>
  <si>
    <t>162301913</t>
  </si>
  <si>
    <t>Vodorovné přemístění větví, kmenů nebo pařezů s naložením, složením a dopravou Příplatek k cenám za každých dalších i započatých 5000 m přes 5000 m kmenů stromů listnatých, o průměru přes 500 do 700 mm</t>
  </si>
  <si>
    <t>-38513061</t>
  </si>
  <si>
    <t>35</t>
  </si>
  <si>
    <t>162301923</t>
  </si>
  <si>
    <t>Vodorovné přemístění větví, kmenů nebo pařezů s naložením, složením a dopravou Příplatek k cenám za každých dalších i započatých 5000 m přes 5000 m pařezů kmenů, průměru přes 500 do 700 mm</t>
  </si>
  <si>
    <t>1023249152</t>
  </si>
  <si>
    <t>36</t>
  </si>
  <si>
    <t>162701105</t>
  </si>
  <si>
    <t>Vodorovné přemístění výkopku nebo sypaniny po suchu na obvyklém dopravním prostředku, bez naložení výkopku, avšak se složením bez rozhrnutí z horniny tř. 1 až 4 na vzdálenost přes 9 000 do 10 000 m</t>
  </si>
  <si>
    <t>-1584914721</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</si>
  <si>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</si>
  <si>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 xml:space="preserve">" 100% výkopku (nevhodná zemina do zásypů) na skládku" </t>
  </si>
  <si>
    <t>" výkop rýh" 4,260+9,772</t>
  </si>
  <si>
    <t>" odkopávky" 47,056</t>
  </si>
  <si>
    <t>" výkop šachty podzemního květináče" 111,720</t>
  </si>
  <si>
    <t>37</t>
  </si>
  <si>
    <t>167101101</t>
  </si>
  <si>
    <t>Nakládání, skládání a překládání neulehlého výkopku nebo sypaniny nakládání, množství do 100 m3, z hornin tř. 1 až 4</t>
  </si>
  <si>
    <t>-219561783</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</si>
  <si>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</si>
  <si>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 zemina do násypů na skládce" 21,924</t>
  </si>
  <si>
    <t>" zemina pro výměnu aktivní zóny" 47,056</t>
  </si>
  <si>
    <t>38</t>
  </si>
  <si>
    <t>M</t>
  </si>
  <si>
    <t>1036410.R01</t>
  </si>
  <si>
    <t>zemina pro úpravy podkladních vrstev (nesoudržná nenamrzavá hutnitelná zemina) - tříděná</t>
  </si>
  <si>
    <t>t</t>
  </si>
  <si>
    <t>-211566760</t>
  </si>
  <si>
    <t>Poznámka k položce:_x000D_
- objemová hmotnost upravené  zeminy : 1804 kg/m3_x000D_
- jednotková cena obsahuje i náklady na dopravu do místa použití (hmotnost není započítána do přesunu hmot)</t>
  </si>
  <si>
    <t>47,056*1,804</t>
  </si>
  <si>
    <t>39</t>
  </si>
  <si>
    <t>10364100</t>
  </si>
  <si>
    <t>zemina pro terénní úpravy - tříděná</t>
  </si>
  <si>
    <t>-955010688</t>
  </si>
  <si>
    <t>Poznámka k položce:_x000D_
- objemová hmotnost zeminy : 1750 kg/m3_x000D_
- jednotková cena obsahuje i náklady na dopravu do místa použití (hmotnost není započítána do přesunu hmot)</t>
  </si>
  <si>
    <t>" zemina do násypů na skládce" 21,924*1,75</t>
  </si>
  <si>
    <t>40</t>
  </si>
  <si>
    <t>171101111</t>
  </si>
  <si>
    <t>Uložení sypaniny do násypů s rozprostřením sypaniny ve vrstvách a s hrubým urovnáním zhutněných s uzavřením povrchu násypu z hornin nesoudržných sypkých s relativní ulehlostí I(d) 0,9 nebo v aktivní zóně</t>
  </si>
  <si>
    <t>1475561732</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</si>
  <si>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</si>
  <si>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 výměna aktivní zóny v tl. 500 mm"</t>
  </si>
  <si>
    <t>41</t>
  </si>
  <si>
    <t>171101112</t>
  </si>
  <si>
    <t>Uložení sypaniny do násypů s rozprostřením sypaniny ve vrstvách a s hrubým urovnáním zhutněných s uzavřením povrchu násypu z hornin nesoudržných sypkých s relativní ulehlostí I(d) pod 0,9 nebo mimo aktivní zónu</t>
  </si>
  <si>
    <t>-1248711193</t>
  </si>
  <si>
    <t>Poznámka k položce:_x000D_
- průměrná mocnost násypu : 420 mm_x000D_
- průměrná šířka násypu : 3000 mm</t>
  </si>
  <si>
    <t>" rež 1-2; osa 1-104 + 1-103; úsek km 0,068 70 - 0,060 00"  (8,700+8,700)*3,000*0,420</t>
  </si>
  <si>
    <t>42</t>
  </si>
  <si>
    <t>171201201</t>
  </si>
  <si>
    <t>Uložení sypaniny na skládky</t>
  </si>
  <si>
    <t>-2141175932</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</si>
  <si>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</si>
  <si>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 100% přebytečného výkopku" 172,808</t>
  </si>
  <si>
    <t>43</t>
  </si>
  <si>
    <t>171201211</t>
  </si>
  <si>
    <t>Poplatek za uložení stavebního odpadu na skládce (skládkovné) zeminy a kameniva zatříděného do Katalogu odpadů pod kódem 170 504</t>
  </si>
  <si>
    <t>-1864631480</t>
  </si>
  <si>
    <t xml:space="preserve">Poznámka k souboru cen:_x000D_
1. Ceny uvedené v souboru cen lze po dohodě upravit podle místních podmínek._x000D_
</t>
  </si>
  <si>
    <t>Poznámka k položce:_x000D_
- objemová hmotnost výkopku : 1750 kg/m3</t>
  </si>
  <si>
    <t>" 100% přebytečného výkopku" 172,808*1,75</t>
  </si>
  <si>
    <t>44</t>
  </si>
  <si>
    <t>174101101</t>
  </si>
  <si>
    <t>Zásyp sypaninou z jakékoliv horniny s uložením výkopku ve vrstvách se zhutněním jam, šachet, rýh nebo kolem objektů v těchto vykopávkách</t>
  </si>
  <si>
    <t>-247792539</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</si>
  <si>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</si>
  <si>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 zpětný zásyp nesedavým/nakupovaným materiálem (např. ŠD fr. 0-32)</t>
  </si>
  <si>
    <t>" odpočet lože tl. 100 mm" -KAN_UV*1,000*0,100</t>
  </si>
  <si>
    <t>" odpočet obsypu tl. 500 mm" -KAN_UV*1,000*0,500</t>
  </si>
  <si>
    <t>" odpočet objemu květináče" -(3,000*3,000*1,900)*3</t>
  </si>
  <si>
    <t>45</t>
  </si>
  <si>
    <t>58344169</t>
  </si>
  <si>
    <t>štěrkodrť frakce 0/32 OTP ČD</t>
  </si>
  <si>
    <t>-1534061497</t>
  </si>
  <si>
    <t>Poznámka k položce:_x000D_
- jednotková cena obsahuje i náklady na dopravu na staveniště do místa použití_x000D_
- hmotnost není započtena do přesunu hmot</t>
  </si>
  <si>
    <t>62,976*2 'Přepočtené koeficientem množství</t>
  </si>
  <si>
    <t>46</t>
  </si>
  <si>
    <t>175111101</t>
  </si>
  <si>
    <t>Obsypání potrubí ručně sypaninou z vhodných hornin tř. 1 až 4 nebo materiálem připraveným podél výkopu ve vzdálenosti do 3 m od jeho kraje, pro jakoukoliv hloubku výkopu a míru zhutnění bez prohození sypaniny sítem</t>
  </si>
  <si>
    <t>-2000222877</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</si>
  <si>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</si>
  <si>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 napojení nového liniového odvodnění" KAN_UV*1,000*0,500</t>
  </si>
  <si>
    <t>" odpočet potrubí PVC DN 200" -(PI*0,100*0,100*2,840)</t>
  </si>
  <si>
    <t>47</t>
  </si>
  <si>
    <t>58331200</t>
  </si>
  <si>
    <t>štěrkopísek netříděný zásypový</t>
  </si>
  <si>
    <t>1507345528</t>
  </si>
  <si>
    <t>1,331*2 'Přepočtené koeficientem množství</t>
  </si>
  <si>
    <t>48</t>
  </si>
  <si>
    <t>181951101</t>
  </si>
  <si>
    <t>Úprava pláně vyrovnáním výškových rozdílů v hornině tř. 1 až 4 bez zhutnění</t>
  </si>
  <si>
    <t>-185358408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</si>
  <si>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</si>
  <si>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P1+P1a</t>
  </si>
  <si>
    <t>P3+P3a+P3b+P3c</t>
  </si>
  <si>
    <t>P5+P5a+P5b+P5c+P5d</t>
  </si>
  <si>
    <t>49</t>
  </si>
  <si>
    <t>183901144</t>
  </si>
  <si>
    <t>Doplnění zeminy nebo substrátu o tl. vrstvy do 100 mm do nádoby výšky do 700 mm přes 1,00 do 2,00 m2</t>
  </si>
  <si>
    <t>-11720632</t>
  </si>
  <si>
    <t xml:space="preserve">Poznámka k souboru cen:_x000D_
1. V cenách jsou započteny i případné náklady na rozmístění, osazení a stabilizaci nádoby na místě._x000D_
2. V cenách nejsou započteny náklady_x000D_
a) na nakládání, rozvoz a skládání nádob, tyto náklady se oceňují individuálně,_x000D_
b) na získání a dopravu zeminy, tyto práce se oceňují cenami části A 01 katalogu 800-1 Zemní práce_x000D_
c) na dodání substrátu._x000D_
</t>
  </si>
  <si>
    <t>" nový strom (doplnění do ochranného rámu 1400x1400 mm výšky 200 mm - tj. 2x)" 3,000*2</t>
  </si>
  <si>
    <t>50</t>
  </si>
  <si>
    <t>183901148</t>
  </si>
  <si>
    <t>Doplnění zeminy nebo substrátu o tl. vrstvy do 100 mm do nádoby výšky do 700 mm přes 5,00 do 7,00 m2</t>
  </si>
  <si>
    <t>494688374</t>
  </si>
  <si>
    <t>" nový strom (doplnění do podzm. květináče hl. 1650 mm a vnitř. půdorys. rozměru 2700x2700 mm)" 3,000*16,5</t>
  </si>
  <si>
    <t>51</t>
  </si>
  <si>
    <t>10321100</t>
  </si>
  <si>
    <t>zahradní substrát pro výsadbu VL</t>
  </si>
  <si>
    <t>-1750130730</t>
  </si>
  <si>
    <t>Poznámka k položce:_x000D_
- jednotková cena obsahuje náklady na dodání substrátu i náklady na jeho dopravu na staveniště_x000D_
- hmotnost substrátu není započtena do přesunu hmot</t>
  </si>
  <si>
    <t>(2,700*2,700*1,650)*3</t>
  </si>
  <si>
    <t>52</t>
  </si>
  <si>
    <t>184102118</t>
  </si>
  <si>
    <t>Výsadba dřeviny s balem do předem vyhloubené jamky se zalitím v rovině nebo na svahu do 1:5, při průměru balu přes 1000 do 1200 mm</t>
  </si>
  <si>
    <t>399651396</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</si>
  <si>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</si>
  <si>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53</t>
  </si>
  <si>
    <t>0264044.R01</t>
  </si>
  <si>
    <t>Lípa srdčitá /Tilia cordata/ 200-250cm</t>
  </si>
  <si>
    <t>R-Web.</t>
  </si>
  <si>
    <t>512801354</t>
  </si>
  <si>
    <t>Poznámka k položce:_x000D_
- druh stromu bude určen objednatelem při realizaci</t>
  </si>
  <si>
    <t>54</t>
  </si>
  <si>
    <t>184215331</t>
  </si>
  <si>
    <t>Ukotvení dřeviny nadzemním kotvením za kmen pomocí textilních popruhů a ocelových lanek na konstrukci, obvodu kmene do 200 mm, výšky do 5 m</t>
  </si>
  <si>
    <t>-418954579</t>
  </si>
  <si>
    <t xml:space="preserve">Poznámka k souboru cen:_x000D_
1. V cenách jsou započteny i náklady na ochranu proti poškození kmene v místě vzepření._x000D_
2. V cenách nejsou započteny náklady na kotvící a vyvazovací prvky._x000D_
</t>
  </si>
  <si>
    <t>55</t>
  </si>
  <si>
    <t>55300000.R01</t>
  </si>
  <si>
    <t>stromová podpěra ocelová</t>
  </si>
  <si>
    <t>20460868</t>
  </si>
  <si>
    <t>Poznámka k položce:_x000D_
- podrobnosti viz. výkres M_Výpis_mobiliáře_M.06_Part_12</t>
  </si>
  <si>
    <t>Zakládání</t>
  </si>
  <si>
    <t>56</t>
  </si>
  <si>
    <t>211531111</t>
  </si>
  <si>
    <t>Výplň kamenivem do rýh odvodňovacích žeber nebo trativodů bez zhutnění, s úpravou povrchu výplně kamenivem hrubým drceným frakce 16 až 63 mm</t>
  </si>
  <si>
    <t>1716816362</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</si>
  <si>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</si>
  <si>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Poznámka k položce:_x000D_
- minimální výška : 300 mm_x000D_
- maximální výška 650 mm</t>
  </si>
  <si>
    <t>" drenáž" DREN*0,400*((0,300+0,650)/2)</t>
  </si>
  <si>
    <t>" odpočet potrubí D 160" -(PI*0,080*0,080*18,080)</t>
  </si>
  <si>
    <t>57</t>
  </si>
  <si>
    <t>211971121</t>
  </si>
  <si>
    <t>Zřízení opláštění výplně z geotextilie odvodňovacích žeber nebo trativodů v rýze nebo zářezu se stěnami svislými nebo šikmými o sklonu přes 1:2 při rozvinuté šířce opláštění do 2,5 m</t>
  </si>
  <si>
    <t>109884626</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</si>
  <si>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</si>
  <si>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 drenáž" DREN*(0,400*2+0,475*2)</t>
  </si>
  <si>
    <t>58</t>
  </si>
  <si>
    <t>69311082</t>
  </si>
  <si>
    <t>geotextilie netkaná separační, ochranná, filtrační, drenážní PP 500g/m2</t>
  </si>
  <si>
    <t>2091865033</t>
  </si>
  <si>
    <t>Poznámka k položce:_x000D_
- ztratné 2%</t>
  </si>
  <si>
    <t>31,64*1,02 'Přepočtené koeficientem množství</t>
  </si>
  <si>
    <t>59</t>
  </si>
  <si>
    <t>212532111</t>
  </si>
  <si>
    <t>Lože pro trativody z kameniva hrubého drceného</t>
  </si>
  <si>
    <t>-1350644739</t>
  </si>
  <si>
    <t xml:space="preserve">Poznámka k souboru cen:_x000D_
1. V cenách jsou započteny i náklady na vyčištění dna rýh a na urovnání povrchu lože._x000D_
2. V ceně materiálu jsou započteny i náklady na prohození výkopku._x000D_
</t>
  </si>
  <si>
    <t>" drenáž" DREN*0,400*0,100</t>
  </si>
  <si>
    <t>60</t>
  </si>
  <si>
    <t>21275521.R01</t>
  </si>
  <si>
    <t>Trativody bez lože z drenážních trubek plastových PE-HD D 160 mm</t>
  </si>
  <si>
    <t>1947462723</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</si>
  <si>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</si>
  <si>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 drenáž" DREN</t>
  </si>
  <si>
    <t>61</t>
  </si>
  <si>
    <t>212972113</t>
  </si>
  <si>
    <t>Opláštění drenážních trub filtrační textilií DN 160</t>
  </si>
  <si>
    <t>-1231681427</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</si>
  <si>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</si>
  <si>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62</t>
  </si>
  <si>
    <t>215901101</t>
  </si>
  <si>
    <t>Zhutnění podloží pod násypy z rostlé horniny tř. 1 až 4 z hornin soudružných do 92 % PS a nesoudržných sypkých relativní ulehlosti I(d) do 0,8</t>
  </si>
  <si>
    <t>548473409</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</si>
  <si>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</si>
  <si>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63</t>
  </si>
  <si>
    <t>274313811</t>
  </si>
  <si>
    <t>Základy z betonu prostého pasy betonu kamenem neprokládaného tř. C 25/30</t>
  </si>
  <si>
    <t>-926540812</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</si>
  <si>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</si>
  <si>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"M_Výpis_mobiliáře_1_Part_15_M.07.pdf</t>
  </si>
  <si>
    <t>" stojan na kola" (0,350*0,870*0,900)*9</t>
  </si>
  <si>
    <t>64</t>
  </si>
  <si>
    <t>274351121</t>
  </si>
  <si>
    <t>Bednění základů pasů rovné zřízení</t>
  </si>
  <si>
    <t>830789942</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</si>
  <si>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</si>
  <si>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 stojan na kola" ((0,350*2+0,870*2)*0,900)*9</t>
  </si>
  <si>
    <t>65</t>
  </si>
  <si>
    <t>274351122</t>
  </si>
  <si>
    <t>Bednění základů pasů rovné odstranění</t>
  </si>
  <si>
    <t>1255040778</t>
  </si>
  <si>
    <t>Svislé a kompletní konstrukce</t>
  </si>
  <si>
    <t>66</t>
  </si>
  <si>
    <t>311101211</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</si>
  <si>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do 0,02 m2</t>
  </si>
  <si>
    <t>-785296363</t>
  </si>
  <si>
    <t xml:space="preserve">Poznámka k souboru cen:_x000D_
1. Neodečítá-li se objem neprovedeného betonu podle čl. 3523 odst. a) Všeobecných podmínek tohoto katalogu (do 0,10 m3 a do 0,05 m2), neoceňuje se ukládání vložek cenami -1211 (do 0,02 m2) a -1212 (do 0,05 m2), ale pouze jejich dodávka podle poznámky 2 a 3._x000D_
2. Dodávka vložek předepsaných projektem se oceňuje ve specifikaci._x000D_
3. Ztratné lze stanovit ve výši 1 %._x000D_
</t>
  </si>
  <si>
    <t>"C_113_1_technická_zpráva_strana_2-3.pdf</t>
  </si>
  <si>
    <t>"M_Výpis_mobiliáře_07_Detail_podzemní_květináč.pdf</t>
  </si>
  <si>
    <t>" stěny - průměr 20 mm" (((13*9)*4)*3)*0,150</t>
  </si>
  <si>
    <t>" strop - průměr 40 mm" ((14*6+3*12)*3)*0,100</t>
  </si>
  <si>
    <t>67</t>
  </si>
  <si>
    <t>28615105</t>
  </si>
  <si>
    <t>trubka tlaková PPR řada PN 10 25x2,3x4000mm</t>
  </si>
  <si>
    <t>-238351196</t>
  </si>
  <si>
    <t>Poznámka k položce:_x000D_
- ztratné 1,5%</t>
  </si>
  <si>
    <t>210,6*1,015 'Přepočtené koeficientem množství</t>
  </si>
  <si>
    <t>68</t>
  </si>
  <si>
    <t>28615115</t>
  </si>
  <si>
    <t>trubka tlaková PPR řada PN 10 50x4,6x4000mm</t>
  </si>
  <si>
    <t>-711483624</t>
  </si>
  <si>
    <t>36*1,015 'Přepočtené koeficientem množství</t>
  </si>
  <si>
    <t>69</t>
  </si>
  <si>
    <t>339921132</t>
  </si>
  <si>
    <t>Osazování palisád betonových v řadě se zabetonováním výšky palisády přes 500 do 1000 mm</t>
  </si>
  <si>
    <t>912272675</t>
  </si>
  <si>
    <t xml:space="preserve">Poznámka k souboru cen:_x000D_
1. V cenách nejsou započteny náklady na zřízení rýhy nebo jámy a na dodání palisád; tyto se oceňují ve specifikaci._x000D_
2. Ceny lze použít pro palisády o jakémkoli tvaru průřezu._x000D_
3. Měrnou jednotkou (u položek číslo -1131 až -1144) se rozumí metr délky palisádové stěny._x000D_
4. Výškou palisády je uvažována celková délka osazovaného prvku._x000D_
</t>
  </si>
  <si>
    <t>"C_113_1_technická_zpáva_strana_6.pdf</t>
  </si>
  <si>
    <t>70</t>
  </si>
  <si>
    <t>5838022.R01</t>
  </si>
  <si>
    <t>palisáda kamenná 100x200x600 mm</t>
  </si>
  <si>
    <t>-711913359</t>
  </si>
  <si>
    <t>57*1,02 'Přepočtené koeficientem množství</t>
  </si>
  <si>
    <t>71</t>
  </si>
  <si>
    <t>359901211</t>
  </si>
  <si>
    <t>Monitoring stok (kamerový systém) jakékoli výšky nová kanalizace</t>
  </si>
  <si>
    <t>-711402377</t>
  </si>
  <si>
    <t xml:space="preserve">Poznámka k souboru cen:_x000D_
1. V ceně jsou započteny náklady na zhotovení záznamu o prohlídce a protokolu prohlídky._x000D_
</t>
  </si>
  <si>
    <t>" napojení nových UV" KAN_UV</t>
  </si>
  <si>
    <t>Mezisoučet " UV</t>
  </si>
  <si>
    <t>72</t>
  </si>
  <si>
    <t>380321441</t>
  </si>
  <si>
    <t>Kompletní konstrukce čistíren odpadních vod, nádrží, vodojemů, kanálů z betonu železového bez výztuže a bednění bez zvýšených nároků na prostředí tř. C 25/30, tl. přes 80 do 150 mm</t>
  </si>
  <si>
    <t>1804660260</t>
  </si>
  <si>
    <t xml:space="preserve">Poznámka k souboru cen:_x000D_
1. V cenách z betonu pro konstrukce bílých van 380 32-63 nejsou započteny náklady na těsnění dilatačních a pracovních spar, tyto se oceňují cenami souborů cen 953 33 části A08 katalogu 801-1 Budovy a haly - zděné a monolitické._x000D_
</t>
  </si>
  <si>
    <t>" dno" (3,000*3,000*0,175)*3</t>
  </si>
  <si>
    <t>" stěny" ((3,000*2+2,700*2)*1,900*0,150)*3</t>
  </si>
  <si>
    <t>" strop" ((3,000*3,000*0,100)*3)-((1,100*1,100*0,100)*3)</t>
  </si>
  <si>
    <t>" obruba mříže" ((1,400*2+1,100*2)*0,200*0,150)*3</t>
  </si>
  <si>
    <t>73</t>
  </si>
  <si>
    <t>380356231</t>
  </si>
  <si>
    <t>Bednění kompletních konstrukcí čistíren odpadních vod, nádrží, vodojemů, kanálů konstrukcí neomítaných z betonu prostého nebo železového ploch rovinných zřízení</t>
  </si>
  <si>
    <t>27319388</t>
  </si>
  <si>
    <t xml:space="preserve">Poznámka k souboru cen:_x000D_
1. V případech, kdy konstrukce jsou obsypávány, oceňuje se bednění vnějších neomítaných obsypávaných stěn_x000D_
a) rovinných cenou 380 35-6211 (zřízení) a 380 35-6212 (odstranění),_x000D_
b) zaoblených cenou 380 35-6221 (zřízení) a 380 35-6222 (odstranění)._x000D_
</t>
  </si>
  <si>
    <t>" dno" ((3,000*4)*0,175)*3</t>
  </si>
  <si>
    <t>" stěny" (((3,000*4)*1,900)+((2,700*4)*1,900))*3</t>
  </si>
  <si>
    <t>" strop" (((3,000*4)*0,100)+(2,700*2,700))*3</t>
  </si>
  <si>
    <t>" obruba mříže" (((1,400*4)*0,200)+((1,100*4)*0,300))*3</t>
  </si>
  <si>
    <t>74</t>
  </si>
  <si>
    <t>380356232</t>
  </si>
  <si>
    <t>Bednění kompletních konstrukcí čistíren odpadních vod, nádrží, vodojemů, kanálů konstrukcí neomítaných z betonu prostého nebo železového ploch rovinných odstranění</t>
  </si>
  <si>
    <t>1858897506</t>
  </si>
  <si>
    <t>75</t>
  </si>
  <si>
    <t>380361006</t>
  </si>
  <si>
    <t>Výztuž kompletních konstrukcí čistíren odpadních vod, nádrží, vodojemů, kanálů z oceli 10 505 (R) nebo BSt 500</t>
  </si>
  <si>
    <t>-594007934</t>
  </si>
  <si>
    <t>" předpoklad 90 kg/m3" 17,259*90,00*0,001</t>
  </si>
  <si>
    <t>Vodorovné konstrukce</t>
  </si>
  <si>
    <t>76</t>
  </si>
  <si>
    <t>451573111</t>
  </si>
  <si>
    <t>Lože pod potrubí, stoky a drobné objekty v otevřeném výkopu z písku a štěrkopísku do 63 mm</t>
  </si>
  <si>
    <t>2107630569</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</si>
  <si>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</si>
  <si>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 napojení nových UV" KAN_UV*1,000*0,100</t>
  </si>
  <si>
    <t>Komunikace pozemní</t>
  </si>
  <si>
    <t>77</t>
  </si>
  <si>
    <t>564851111</t>
  </si>
  <si>
    <t>Podklad ze štěrkodrti ŠD s rozprostřením a zhutněním, po zhutnění tl. 150 mm</t>
  </si>
  <si>
    <t>-1189049667</t>
  </si>
  <si>
    <t>78</t>
  </si>
  <si>
    <t>564861111</t>
  </si>
  <si>
    <t>Podklad ze štěrkodrti ŠD s rozprostřením a zhutněním, po zhutnění tl. 200 mm</t>
  </si>
  <si>
    <t>-1263294848</t>
  </si>
  <si>
    <t>"C_113_1_technická_zpáva_strana_5.pdf</t>
  </si>
  <si>
    <t>Mezisoučet " SKLADBA 3</t>
  </si>
  <si>
    <t>79</t>
  </si>
  <si>
    <t>564871111</t>
  </si>
  <si>
    <t>Podklad ze štěrkodrti ŠD s rozprostřením a zhutněním, po zhutnění tl. 250 mm</t>
  </si>
  <si>
    <t>1610896505</t>
  </si>
  <si>
    <t>"C_113_1_technická_zpáva_strana.pdf</t>
  </si>
  <si>
    <t>" rozšíření pod/za obrubou š. 300 mm" (13,650+11,530)*0,300</t>
  </si>
  <si>
    <t>80</t>
  </si>
  <si>
    <t>565166111</t>
  </si>
  <si>
    <t>Asfaltový beton vrstva podkladní ACP 22 (obalované kamenivo hrubozrnné - OKH) s rozprostřením a zhutněním v pruhu šířky do 3 m, po zhutnění tl. 80 mm</t>
  </si>
  <si>
    <t>-1399451072</t>
  </si>
  <si>
    <t xml:space="preserve">Poznámka k souboru cen:_x000D_
1. ČSN EN 13108-1 připouští pro ACP 22 pouze tl. 60 až 100 mm._x000D_
</t>
  </si>
  <si>
    <t>81</t>
  </si>
  <si>
    <t>567130111</t>
  </si>
  <si>
    <t>Podklad ze směsi stmelené cementem SC bez dilatačních spár, s rozprostřením a zhutněním SC C 1,5/2,0 (SC II), po zhutnění tl. 160 mm</t>
  </si>
  <si>
    <t>1481785519</t>
  </si>
  <si>
    <t xml:space="preserve">Poznámka k souboru cen:_x000D_
1. V cenách jsou započteny i náklady na ošetření povrchu podkladu vodou._x000D_
2. V cenách 567 1.-4 jsou započteny i náklady postřik proti odpařování vody._x000D_
3. V cenách nejsou započteny náklady na:_x000D_
a) příp. postřik, který se oceňuje cenou 919 74-8111 Postřik popř. zdrsnění povrchu cementobetonového krytu nebo podkladu ochrannou emulzí,_x000D_
b) zřízení dilatačních spár a jejich vyplnění; tyto práce se oceňují cenami souborů cen 919 11-1 Řezání dilatačních spár, 919 12-. Těsnění dilatačních spár a 919 13 Vyztužení dilatačních spár._x000D_
</t>
  </si>
  <si>
    <t>82</t>
  </si>
  <si>
    <t>567130112</t>
  </si>
  <si>
    <t>Podklad ze směsi stmelené cementem SC bez dilatačních spár, s rozprostřením a zhutněním SC C 1,5/2,0 (SC II), po zhutnění tl. 170 mm</t>
  </si>
  <si>
    <t>-1630479947</t>
  </si>
  <si>
    <t>83</t>
  </si>
  <si>
    <t>567130115</t>
  </si>
  <si>
    <t>Podklad ze směsi stmelené cementem SC bez dilatačních spár, s rozprostřením a zhutněním SC C 1,5/2,0 (SC II), po zhutnění tl. 200 mm</t>
  </si>
  <si>
    <t>1663914840</t>
  </si>
  <si>
    <t>P3a+P3b+P3c</t>
  </si>
  <si>
    <t>84</t>
  </si>
  <si>
    <t>571908111</t>
  </si>
  <si>
    <t>Kryt vymývaným dekoračním kamenivem (kačírkem) tl. 200 mm</t>
  </si>
  <si>
    <t>1229504954</t>
  </si>
  <si>
    <t>85</t>
  </si>
  <si>
    <t>576125111</t>
  </si>
  <si>
    <t>Asfaltový koberec tenký BBTM (AKT) s rozprostřením a se zhutněním z nemodifikovaného asfaltu v pruhu šířky do 3 m, po zhutnění tl. 30 mm</t>
  </si>
  <si>
    <t>512549704</t>
  </si>
  <si>
    <t xml:space="preserve">Poznámka k souboru cen:_x000D_
1. ČSN EN 13108-2 připouští pro BBTM pouze tl. 20 až 30 mm._x000D_
</t>
  </si>
  <si>
    <t>(P1a/0,500)*0,500</t>
  </si>
  <si>
    <t>86</t>
  </si>
  <si>
    <t>577175112</t>
  </si>
  <si>
    <t>Asfaltový beton vrstva ložní ACL 16 (ABH) s rozprostřením a zhutněním z nemodifikovaného asfaltu v pruhu šířky do 3 m, po zhutnění tl. 80 mm</t>
  </si>
  <si>
    <t>-1877967794</t>
  </si>
  <si>
    <t xml:space="preserve">Poznámka k souboru cen:_x000D_
1. ČSN EN 13108-1 připouští pro ACL 16 pouze tl. 50 až 70 mm._x000D_
</t>
  </si>
  <si>
    <t>87</t>
  </si>
  <si>
    <t>591211111</t>
  </si>
  <si>
    <t>Kladení dlažby z kostek s provedením lože do tl. 50 mm, s vyplněním spár, s dvojím beraněním a se smetením přebytečného materiálu na krajnici drobných z kamene, do lože z kameniva těženého</t>
  </si>
  <si>
    <t>-1032134891</t>
  </si>
  <si>
    <t xml:space="preserve">Poznámka k souboru cen:_x000D_
1. Ceny 591 1.- pro dlažbu z kostek velkých jsou určeny pro dlažbu úhlopříčnou a řádkovou._x000D_
2. Ceny 591 2.- pro dlažbu z kostek drobných jsou určeny pro dlažbu úhlopříčnou, řádkovou a kroužkovou._x000D_
3. Dlažba vějířová z kostek drobných se oceňuje cenami 591 41-2111 a 591 44-2111 Kladení dlažby z mozaiky dvoubarevné a vícebarevné komunikací pro pěší._x000D_
4. V cenách jsou započteny i náklady na dodání hmot pro lože a na dodání téhož materiálu na výplň spár._x000D_
5. V cenách nejsou započteny náklady na:_x000D_
a) dodání dlažebních kostek, které se oceňuje ve specifikaci; ztratné lze dohodnout_x000D_
- u velkých kostek ve výši 1 %,_x000D_
- u drobných kostek ve výši 2 %,_x000D_
b) vyplnění spár dlažby živičnou zálivkou, které se oceňuje cenami souboru cen 599 1 . -11 Zálivka živičná spár dlažby._x000D_
6. Část lože přesahující tloušťku 50 mm se oceňuje cenami souboru cen 451 31-97 Příplatek za každých dalších 10 mm tloušťky podkladu nebo lože._x000D_
</t>
  </si>
  <si>
    <t>88</t>
  </si>
  <si>
    <t>58381007</t>
  </si>
  <si>
    <t>kostka dlažební žula drobná 8/10</t>
  </si>
  <si>
    <t>1158059695</t>
  </si>
  <si>
    <t>48,64*1,02 'Přepočtené koeficientem množství</t>
  </si>
  <si>
    <t>89</t>
  </si>
  <si>
    <t>591411111</t>
  </si>
  <si>
    <t>Kladení dlažby z mozaiky komunikací pro pěší s vyplněním spár, s dvojím beraněním a se smetením přebytečného materiálu na vzdálenost do 3 m jednobarevné, s ložem tl. do 40 mm z kameniva</t>
  </si>
  <si>
    <t>1272010894</t>
  </si>
  <si>
    <t xml:space="preserve">Poznámka k souboru cen:_x000D_
1. V cenách jsou započteny i náklady na dodání hmot pro lože a na dodání téhož materiálu pro výplň spár a zhotovení šablon, popř. rámů._x000D_
2. V cenách nejsou započteny náklady na dodání mozaiky, které se oceňuje ve specifikaci; ztratné lze dohodnout ve výši 2 %._x000D_
3. Část lože přesahující tloušťku 40 mm se oceňuje cenami souboru cen 451 ..-9 Příplatek za každých dalších 10 mm tloušťky podkladu nebo lože._x000D_
</t>
  </si>
  <si>
    <t>" s dodávkou kostek" P5</t>
  </si>
  <si>
    <t>" bez dodávky kostek" P5a</t>
  </si>
  <si>
    <t>90</t>
  </si>
  <si>
    <t>58381005</t>
  </si>
  <si>
    <t>kostka dlažební mozaika žula 4/6 šedá</t>
  </si>
  <si>
    <t>-1357265241</t>
  </si>
  <si>
    <t>P5-220,750</t>
  </si>
  <si>
    <t>1344,47*1,02 'Přepočtené koeficientem množství</t>
  </si>
  <si>
    <t>91</t>
  </si>
  <si>
    <t>596211110</t>
  </si>
  <si>
    <t xml:space="preserve">Kladení dlažby z betonových zámkových dlaždic komunikací pro pěší s ložem z kameniva těženého nebo drceného tl. do 40 mm, s vyplněním spár s dvojitým hutněním, vibrováním a se smetením přebytečného materiálu na krajnici tl. 60 mm skupiny A, pro plochy do </t>
  </si>
  <si>
    <t>-1252845231</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</si>
  <si>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</si>
  <si>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Mezisoučet " SKLADBA 5</t>
  </si>
  <si>
    <t>92</t>
  </si>
  <si>
    <t>59245006</t>
  </si>
  <si>
    <t>dlažba skladebná betonová pro nevidomé 200x100x60mm barevná</t>
  </si>
  <si>
    <t>-379567829</t>
  </si>
  <si>
    <t>Poznámka k položce:_x000D_
- ztratné 3%</t>
  </si>
  <si>
    <t>8,59*1,03 'Přepočtené koeficientem množství</t>
  </si>
  <si>
    <t>Trubní vedení</t>
  </si>
  <si>
    <t>93</t>
  </si>
  <si>
    <t>871355231</t>
  </si>
  <si>
    <t>Kanalizační potrubí z tvrdého PVC v otevřeném výkopu ve sklonu do 20 %, hladkého plnostěnného jednovrstvého, tuhost třídy SN 10 DN 200</t>
  </si>
  <si>
    <t>1064623799</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</si>
  <si>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</si>
  <si>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 napojení nového liniového odvodnění" KAN_UV</t>
  </si>
  <si>
    <t>94</t>
  </si>
  <si>
    <t>877350410</t>
  </si>
  <si>
    <t>Montáž tvarovek na kanalizačním plastovém potrubí z polypropylenu PP korugovaného nebo žebrovaného kolen DN 200</t>
  </si>
  <si>
    <t>-376479101</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</si>
  <si>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</si>
  <si>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 napojení nového liniového odvodnění" 2,000</t>
  </si>
  <si>
    <t>95</t>
  </si>
  <si>
    <t>28617339</t>
  </si>
  <si>
    <t>koleno kanalizace PP KG DN 200x45°</t>
  </si>
  <si>
    <t>862711607</t>
  </si>
  <si>
    <t>2*1,03 'Přepočtené koeficientem množství</t>
  </si>
  <si>
    <t>96</t>
  </si>
  <si>
    <t>877395121</t>
  </si>
  <si>
    <t>Výřez a montáž odbočné tvarovky na potrubí z trub z tvrdého PVC DN 400</t>
  </si>
  <si>
    <t>-559935206</t>
  </si>
  <si>
    <t xml:space="preserve">Poznámka k souboru cen:_x000D_
1. Ceny jsou určeny pro dodatečné osazení odbočných tvarovek na stávající potrubí._x000D_
2. V cenách nejsou započteny náklady na dodání 1 ks odbočné tvarovky a 1 ks přesuvky, popř. 1 ks trouby a těsnících kroužků; tyto náklady se oceňují ve specifikaci. Ztratné lze dohodnout u trub kanalizačních z tvrdého PVC ve výši 1,5 %._x000D_
</t>
  </si>
  <si>
    <t>" napojení liniového odvodnění" 2,000</t>
  </si>
  <si>
    <t>97</t>
  </si>
  <si>
    <t>28612232</t>
  </si>
  <si>
    <t>odbočka kanalizační plastová PVC KG DN 400x200/45° SN 12/16</t>
  </si>
  <si>
    <t>-1307464194</t>
  </si>
  <si>
    <t>98</t>
  </si>
  <si>
    <t>899331111</t>
  </si>
  <si>
    <t>Výšková úprava uličního vstupu nebo vpusti do 200 mm zvýšením poklopu</t>
  </si>
  <si>
    <t>592632006</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</si>
  <si>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</si>
  <si>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 úprava kanalizační šachty" 6,000</t>
  </si>
  <si>
    <t>99</t>
  </si>
  <si>
    <t>899431111</t>
  </si>
  <si>
    <t>Výšková úprava uličního vstupu nebo vpusti do 200 mm zvýšením krycího hrnce, šoupěte nebo hydrantu bez úpravy armatur</t>
  </si>
  <si>
    <t>-973087712</t>
  </si>
  <si>
    <t>" úprava vodovodního šoupětě" 1,000</t>
  </si>
  <si>
    <t>100</t>
  </si>
  <si>
    <t>899721112</t>
  </si>
  <si>
    <t>Signalizační vodič na potrubí DN nad 150 mm</t>
  </si>
  <si>
    <t>1060717364</t>
  </si>
  <si>
    <t>101</t>
  </si>
  <si>
    <t>899722114</t>
  </si>
  <si>
    <t>Krytí potrubí z plastů výstražnou fólií z PVC šířky 40 cm</t>
  </si>
  <si>
    <t>1116215652</t>
  </si>
  <si>
    <t>Ostatní konstrukce a práce, bourání</t>
  </si>
  <si>
    <t>102</t>
  </si>
  <si>
    <t>915491211</t>
  </si>
  <si>
    <t>Osazení vodicího proužku z betonových prefabrikovaných desek tl. do 120 mm do lože z cementové malty tl. 20 mm, s vyplněním a zatřením spár cementovou maltou s podkladní vrstvou z betonu prostého tl. 50 až 100 mm šířka proužku 250 mm</t>
  </si>
  <si>
    <t>-1490459576</t>
  </si>
  <si>
    <t xml:space="preserve">Poznámka k souboru cen:_x000D_
1. V cenách nejsou započteny náklady na:_x000D_
a) příp. nutné zemní práce, které se oceňují cenami katalogu 800-1 Zemní práce,_x000D_
b) příp. nutné bourání (rozebrání) vozovky, které se oceňuje cenami části B 01 tohoto katalogu,_x000D_
c) vyplnění spár mezi krytem vozovky a vodicím proužkem, které se oceňuje cenami souboru cen 599 . 4-11 Vyplnění spár mezi silničními dílci,_x000D_
d) dodání prefabrikovaných desek, které se oceňuje ve specifikaci._x000D_
</t>
  </si>
  <si>
    <t>P3b/0,200</t>
  </si>
  <si>
    <t>P3c/0,255</t>
  </si>
  <si>
    <t>P5b/0,200</t>
  </si>
  <si>
    <t>P5c/0,255</t>
  </si>
  <si>
    <t>103</t>
  </si>
  <si>
    <t>583810.R01</t>
  </si>
  <si>
    <t>dlaždice z umělého kamene s reliéfním povrchem 200x200x60 mm</t>
  </si>
  <si>
    <t>1368213489</t>
  </si>
  <si>
    <t>P3b+P5b</t>
  </si>
  <si>
    <t>37,96*1,03 'Přepočtené koeficientem množství</t>
  </si>
  <si>
    <t>104</t>
  </si>
  <si>
    <t>583810.R02</t>
  </si>
  <si>
    <t>dlaždice z umělého kamene s hladkým povrchem bez sražené hrany určené k lemování hmatných prvků 255x255x60 mm</t>
  </si>
  <si>
    <t>825896732</t>
  </si>
  <si>
    <t>P3c+P5c</t>
  </si>
  <si>
    <t>24,77*1,03 'Přepočtené koeficientem množství</t>
  </si>
  <si>
    <t>105</t>
  </si>
  <si>
    <t>916241213</t>
  </si>
  <si>
    <t>Osazení obrubníku kamenného se zřízením lože, s vyplněním a zatřením spár cementovou maltou stojatého s boční opěrou z betonu prostého, do lože z betonu prostého</t>
  </si>
  <si>
    <t>881256129</t>
  </si>
  <si>
    <t xml:space="preserve">Poznámka k souboru cen:_x000D_
1. Ceny -1211, -1212 a -1213 lze použít i pro osazení krajníků z kamene._x000D_
2.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 opěry._x000D_
3. Část lože z betonu prostého přesahující tl. 100 mm se oceňuje cenou 916 99-1121 Lože pod obrubníky, krajníky nebo obruby z dlažebních kostek._x000D_
4. V cenách nejsou započteny náklady na dodání obrubníků nebo krajníků, tyto se oceňují ve specifikaci._x000D_
</t>
  </si>
  <si>
    <t>Poznámka k položce:_x000D_
- beton C 25/30-XF2</t>
  </si>
  <si>
    <t>106</t>
  </si>
  <si>
    <t>58380001</t>
  </si>
  <si>
    <t>krajník kamenný žulový silniční 130x200x300-800mm</t>
  </si>
  <si>
    <t>1483473973</t>
  </si>
  <si>
    <t>Poznámka k položce:_x000D_
- ztratné 1%</t>
  </si>
  <si>
    <t>175,27*1,01 'Přepočtené koeficientem množství</t>
  </si>
  <si>
    <t>107</t>
  </si>
  <si>
    <t>58380005</t>
  </si>
  <si>
    <t>obrubník kamenný žulový přímý i obloukový 200x250mm</t>
  </si>
  <si>
    <t>-176057199</t>
  </si>
  <si>
    <t>Poznámka k položce:_x000D_
Hmotnost: 120 kg/bm_x000D_
- ztratné 1%</t>
  </si>
  <si>
    <t>25,18*1,01 'Přepočtené koeficientem množství</t>
  </si>
  <si>
    <t>108</t>
  </si>
  <si>
    <t>916991121</t>
  </si>
  <si>
    <t xml:space="preserve">Lože pod obrubníky, krajníky nebo obruby z dlažebních kostek z betonu prostého tř. C 25/30-XF2_x000D_
</t>
  </si>
  <si>
    <t>-1436492948</t>
  </si>
  <si>
    <t>KO_P_130x200*0,280*0,100</t>
  </si>
  <si>
    <t>KO_S_200x250*0,350*0,100</t>
  </si>
  <si>
    <t>109</t>
  </si>
  <si>
    <t>919112212</t>
  </si>
  <si>
    <t>Řezání dilatačních spár v živičném krytu vytvoření komůrky pro těsnící zálivku šířky 10 mm, hloubky 20 mm</t>
  </si>
  <si>
    <t>-1685203793</t>
  </si>
  <si>
    <t xml:space="preserve">Poznámka k souboru cen:_x000D_
1. V cenách jsou započteny i náklady na vyčištění spár po řezání._x000D_
</t>
  </si>
  <si>
    <t>" napojení asfalt. vozovky přes odskoky v obrusné vrstvě" (3,690+3,070)/0,500</t>
  </si>
  <si>
    <t>" napojení na komunikaci SO 111" 5,900</t>
  </si>
  <si>
    <t>110</t>
  </si>
  <si>
    <t>919122111</t>
  </si>
  <si>
    <t>Utěsnění dilatačních spár zálivkou za tepla v cementobetonovém nebo živičném krytu včetně adhezního nátěru s těsnicím profilem pod zálivkou, pro komůrky šířky 10 mm, hloubky 20 mm</t>
  </si>
  <si>
    <t>2141475539</t>
  </si>
  <si>
    <t xml:space="preserve">Poznámka k souboru cen:_x000D_
1. V cenách jsou započteny i náklady na vyčištění spár před těsněním a zalitím a náklady na impregnaci, těsnění a zalití spár včetně dodání hmot._x000D_
</t>
  </si>
  <si>
    <t>111</t>
  </si>
  <si>
    <t>919125111</t>
  </si>
  <si>
    <t>Těsnění svislé spáry mezi živičným krytem a ostatními prvky asfaltovou páskou samolepicí šířky 35 mm tl. 8 mm</t>
  </si>
  <si>
    <t>1091020777</t>
  </si>
  <si>
    <t xml:space="preserve">Poznámka k souboru cen:_x000D_
1. Cena jsou určena pro napojení obrubníků, odvodňovacích žlabů, roštů apod. na živičný povrch, pro napojení nového živičného povrchu na stávající, apod._x000D_
2. V ceně jsou započteny i náklady na vyčištění trhlin._x000D_
3. V ceně nejsou započteny náklady na seříznutí stávajícího živičného povrchu; tyto náklady se oceňují cenami souboru cen 919 73-11 Zarovnání styčné plochy podkladu nebo krytu podél vybourané části komunikace nebo zpevněné plochy._x000D_
</t>
  </si>
  <si>
    <t>" podél obrub š. 200 mm" KO_S_200x250</t>
  </si>
  <si>
    <t>112</t>
  </si>
  <si>
    <t>919721123</t>
  </si>
  <si>
    <t>Geomříž pro stabilizaci podkladu tuhá dvouosá z polypropylenu, podélná pevnost v tahu 40 kN/m</t>
  </si>
  <si>
    <t>979159853</t>
  </si>
  <si>
    <t xml:space="preserve">Poznámka k souboru cen:_x000D_
1. V cenách jsou započteny i náklady na položení a dodání geomříže včetně přesahů._x000D_
2. V cenách -1201 až -1223 jsou započteny i náklady na ošetření podkladu živičnou emulzí a spojení přesahů živičným postřikem._x000D_
3. V cenách -1201 a -1221 jsou započteny i náklady na ochrannou vrstvu z podrceného štěrku a uchycení geomříže k podkladu hřeby._x000D_
4. Ceny -1201 až -1223 jsou určeny pro vyztužení asfaltového povrchu na nově budovaných komunikacích. Vyztužení asfaltového povrchu stávajících komunikací se oceňuje cenami 919 72-1281 až -1293 části C01 tohoto katalogu._x000D_
</t>
  </si>
  <si>
    <t>113</t>
  </si>
  <si>
    <t>919735111</t>
  </si>
  <si>
    <t>Řezání stávajícího živičného krytu nebo podkladu hloubky do 50 mm</t>
  </si>
  <si>
    <t>1405663346</t>
  </si>
  <si>
    <t xml:space="preserve">Poznámka k souboru cen:_x000D_
1. V cenách jsou započteny i náklady na spotřebu vody._x000D_
</t>
  </si>
  <si>
    <t>114</t>
  </si>
  <si>
    <t>919735113</t>
  </si>
  <si>
    <t>Řezání stávajícího živičného krytu nebo podkladu hloubky přes 100 do 150 mm</t>
  </si>
  <si>
    <t>-666775613</t>
  </si>
  <si>
    <t>" napojení asfalt. vozovky" (3,690+3,070)/0,500</t>
  </si>
  <si>
    <t>115</t>
  </si>
  <si>
    <t>919735124</t>
  </si>
  <si>
    <t>Řezání stávajícího betonového krytu nebo podkladu hloubky přes 150 do 200 mm</t>
  </si>
  <si>
    <t>4555218</t>
  </si>
  <si>
    <t>" napojení asfalt. vozovky (ve vrstvě SC 8/10)" (3,690+3,070)/0,500</t>
  </si>
  <si>
    <t>116</t>
  </si>
  <si>
    <t>919791013</t>
  </si>
  <si>
    <t>Montáž ochrany stromů v komunikaci s vnitřní litinovou nebo ocelovou výplní (mříží) se zabetonováním ocelového rámu, plochy přes 1 m2</t>
  </si>
  <si>
    <t>215795833</t>
  </si>
  <si>
    <t xml:space="preserve">Poznámka k souboru cen:_x000D_
1. V cenách nejsou započteny náklady na:_x000D_
a) dodávku hlavních materiálů, tyto se oceňují ve specifikaci,_x000D_
b) provedení podkladu, který se oceňuje cenami souboru cen 451 51..Podklad nebo lože pod dlažbu v části A01 tohoto katalogu,_x000D_
c) doplnění zeminy, která se oceňuje cenami souboru cen 1823031.. Doplnění zeminy nebo substrátu katalogem 823-1 Plochy a úprava území._x000D_
d) vybourání původní komunikace, která se oceňuje částí B01 tohoto katalogu._x000D_
</t>
  </si>
  <si>
    <t>" nový strom" 3,000</t>
  </si>
  <si>
    <t>117</t>
  </si>
  <si>
    <t>74910194</t>
  </si>
  <si>
    <t>mříže ke stromům s rámem 1200x1200 mm</t>
  </si>
  <si>
    <t>746857560</t>
  </si>
  <si>
    <t>Poznámka k položce:_x000D_
- přesný výrobek bude určen objednatelem dle vlastního pasportu městského mobiliáře</t>
  </si>
  <si>
    <t>118</t>
  </si>
  <si>
    <t>935113111</t>
  </si>
  <si>
    <t>Osazení odvodňovacího žlabu s krycím roštem polymerbetonového šířky do 200 mm</t>
  </si>
  <si>
    <t>677583541</t>
  </si>
  <si>
    <t xml:space="preserve">Poznámka k souboru cen:_x000D_
1. V cenách jsou započteny i náklady na předepsané obetonování a lože z betonu._x000D_
2. V cenách nejsou započteny náklady na odvodňovací žlab s příslušenstvím; tyto náklady se oceňují ve specifikaci._x000D_
</t>
  </si>
  <si>
    <t>119</t>
  </si>
  <si>
    <t>5922700.R01</t>
  </si>
  <si>
    <t>žlab odvodňovací polymerbetonový se spádem dna 0,5% 1000x130 mm včetně pozinkovaného krycího roštu a souvisejících doplňkových tvarovek (čela, vpusti se sifonem, montážní a spojovací materiál apod.) - kompletní provedení dle jednotlivých úseků</t>
  </si>
  <si>
    <t>651075262</t>
  </si>
  <si>
    <t>120</t>
  </si>
  <si>
    <t>936104211</t>
  </si>
  <si>
    <t>Montáž odpadkového koše do betonové patky</t>
  </si>
  <si>
    <t>-1178305926</t>
  </si>
  <si>
    <t xml:space="preserve">Poznámka k souboru cen:_x000D_
1. V ceně-4211 jsou započteny i náklady na zemní práce._x000D_
2. V cenách -4212 a -4213 jsou započteny i náklady na upevňovací materiál._x000D_
3. V cenách nejsou započteny náklady na dodání odpadkového koše, tyto se oceňují ve specifikaci._x000D_
</t>
  </si>
  <si>
    <t>" nový koš" 2,000</t>
  </si>
  <si>
    <t>121</t>
  </si>
  <si>
    <t>74910133</t>
  </si>
  <si>
    <t>koš odpadkový litina,ocel  v 1005mm D 470mm obsah 50L</t>
  </si>
  <si>
    <t>-936102521</t>
  </si>
  <si>
    <t>122</t>
  </si>
  <si>
    <t>936124111</t>
  </si>
  <si>
    <t>Montáž lavičky parkové stabilní bez zabetonování noh s udusáním sypaniny</t>
  </si>
  <si>
    <t>2114635902</t>
  </si>
  <si>
    <t xml:space="preserve">Poznámka k souboru cen:_x000D_
1. V cenách -4111 a -4112 jsou započteny i náklady na zemní práce s odhozem výkopku na vzdálenost do 3 m._x000D_
2. V cenách nejsou započteny náklady na:_x000D_
a) vysekání otvorů pro osazení noh do stávajících konstrukcí; tyto práce se oceňují cenami souboru cen 974 04-25 Vysekání rýh částí B01 katalogu 801-3 Budovy a haly – bourání konstrukcí,_x000D_
b) dodání lavičky, tyto se oceňují ve specifikaci,_x000D_
c) odklizení výkopku, tyto se oceňují cenami části A 01 katalogu 800-1 Zemní práce._x000D_
</t>
  </si>
  <si>
    <t>" nová lavička" 3,000</t>
  </si>
  <si>
    <t>123</t>
  </si>
  <si>
    <t>74910107</t>
  </si>
  <si>
    <t>lavička s opěradlem kotvená 1800x715x820mm  konstrukce-litina, sedák-dřevo</t>
  </si>
  <si>
    <t>-495804756</t>
  </si>
  <si>
    <t>124</t>
  </si>
  <si>
    <t>936174311</t>
  </si>
  <si>
    <t>Montáž stojanu na kola přichyceného kotevními šrouby 5 kol</t>
  </si>
  <si>
    <t>166676553</t>
  </si>
  <si>
    <t xml:space="preserve">Poznámka k souboru cen:_x000D_
1. V cenách jsou započteny i náklady na upevňovací materiál._x000D_
2. V cenách nejsou započteny náklady na dodání stojanu, tyto se oceňují ve specifikaci._x000D_
</t>
  </si>
  <si>
    <t>3,000*3</t>
  </si>
  <si>
    <t>125</t>
  </si>
  <si>
    <t>74910151</t>
  </si>
  <si>
    <t>stojan na kola na 5 kol jednostranný, kov 570x1750x500mm</t>
  </si>
  <si>
    <t>-1706877837</t>
  </si>
  <si>
    <t>126</t>
  </si>
  <si>
    <t>96600111.R01</t>
  </si>
  <si>
    <t>Odstranění informačního panelu či informační tabule</t>
  </si>
  <si>
    <t>516028589</t>
  </si>
  <si>
    <t xml:space="preserve">Poznámka k souboru cen:_x000D_
1. V cenách jsou započteny i náklady na:_x000D_
a) odstranění betonového základu,_x000D_
b) odklizení materiálu na vzdálenost do 20 m nebo naložení na dopravní prostředek._x000D_
</t>
  </si>
  <si>
    <t>"C_113_5_příprava_staveniště.pdf</t>
  </si>
  <si>
    <t>9,000</t>
  </si>
  <si>
    <t>127</t>
  </si>
  <si>
    <t>966001212</t>
  </si>
  <si>
    <t>Odstranění lavičky parkové stabilní přichycené kotevními šrouby</t>
  </si>
  <si>
    <t>699331272</t>
  </si>
  <si>
    <t xml:space="preserve">Poznámka k souboru cen:_x000D_
1. V cenách jsou započteny i náklady na odklizení materiálu na vzdálenost do 20 m nebo naložení na dopravní prostředek._x000D_
</t>
  </si>
  <si>
    <t>5,000</t>
  </si>
  <si>
    <t>128</t>
  </si>
  <si>
    <t>966001311</t>
  </si>
  <si>
    <t>Odstranění odpadkového koše s betonovou patkou</t>
  </si>
  <si>
    <t>649073865</t>
  </si>
  <si>
    <t>129</t>
  </si>
  <si>
    <t>966051111</t>
  </si>
  <si>
    <t>Bourání palisád betonových osazených v řadě</t>
  </si>
  <si>
    <t>42390516</t>
  </si>
  <si>
    <t xml:space="preserve">Poznámka k souboru cen:_x000D_
1. V položkách jsou započteny i náklady na:_x000D_
a) bourání základu pro palisády,_x000D_
b) odklizení materiálu na vzdálenost do 20 m nebo naložení na dopravní prostředek._x000D_
</t>
  </si>
  <si>
    <t>(14,700+22,570)*(0,200*0,170*0,600)</t>
  </si>
  <si>
    <t>130</t>
  </si>
  <si>
    <t>979071131</t>
  </si>
  <si>
    <t>Očištění vybouraných dlažebních kostek od spojovacího materiálu, s uložením očištěných kostek na skládku, s odklizením odpadových hmot na hromady a s odklizením vybouraných kostek na vzdálenost do 3 m mozaikových, s původním vyplněním spár kamenivem těže</t>
  </si>
  <si>
    <t>-1250083360</t>
  </si>
  <si>
    <t xml:space="preserve">Poznámka k souboru cen:_x000D_
1. Ceny jsou určeny jen pro očištění vybouraných kostek uložených do lože ze sypkého materiálu bez pojiva._x000D_
2. Přemístění vybouraných dlažebních kostek na vzdálenost přes 3 m se oceňuje cenami souborů cen 997 22-1 Vodorovná doprava suti._x000D_
</t>
  </si>
  <si>
    <t>" původní kostka k opětovnému použití" P5a</t>
  </si>
  <si>
    <t>997</t>
  </si>
  <si>
    <t>Přesun sutě</t>
  </si>
  <si>
    <t>131</t>
  </si>
  <si>
    <t>997013811</t>
  </si>
  <si>
    <t>Poplatek za uložení stavebního odpadu na skládce (skládkovné) dřevěného zatříděného do Katalogu odpadů pod kódem 170 201</t>
  </si>
  <si>
    <t>2007830571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</si>
  <si>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</si>
  <si>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Poznámka k položce:_x000D_
- 1 strom = odhadem 5 m3; objemová hmotnost dřeva 0,850 t/m3</t>
  </si>
  <si>
    <t>" stromy" 3*5,000*0,850</t>
  </si>
  <si>
    <t>132</t>
  </si>
  <si>
    <t>997221131</t>
  </si>
  <si>
    <t>Vodorovná doprava vybouraných hmot nošením s naložením a se složením na vzdálenost do 50 m</t>
  </si>
  <si>
    <t>-663476990</t>
  </si>
  <si>
    <t xml:space="preserve">Poznámka k souboru cen:_x000D_
1. Ceny jsou určeny vodorovnou dopravu vybouraných hmot pro nepřístupné plochy, kam není možný příjezd dopravních prostředků – především pro vnitřní plochy objektů, např. dvorky, atria, terasy._x000D_
</t>
  </si>
  <si>
    <t>" kamenná dlažba pro opětovné použití (k místu očištění)" 8,500*0,320</t>
  </si>
  <si>
    <t>133</t>
  </si>
  <si>
    <t>997221139</t>
  </si>
  <si>
    <t>Vodorovná doprava vybouraných hmot nošením s naložením a se složením na vzdálenost Příplatek k ceně za každých dalších i započatých 10 m přes 50 m</t>
  </si>
  <si>
    <t>-1776753170</t>
  </si>
  <si>
    <t>" celková odvozovávzdálenost 100 m" 2,720*5</t>
  </si>
  <si>
    <t>134</t>
  </si>
  <si>
    <t>997221551</t>
  </si>
  <si>
    <t>Vodorovná doprava suti bez naložení, ale se složením a s hrubým urovnáním ze sypkých materiálů, na vzdálenost do 1 km</t>
  </si>
  <si>
    <t>-228612322</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</si>
  <si>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</si>
  <si>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 podkladní kamenivo" 0,420+36,571+208,039+507,573</t>
  </si>
  <si>
    <t>135</t>
  </si>
  <si>
    <t>997221559</t>
  </si>
  <si>
    <t>Vodorovná doprava suti bez naložení, ale se složením a s hrubým urovnáním Příplatek k ceně za každý další i započatý 1 km přes 1 km</t>
  </si>
  <si>
    <t>861058633</t>
  </si>
  <si>
    <t>"celková odvozová vzdálenost 20 km" 752,603*19</t>
  </si>
  <si>
    <t>136</t>
  </si>
  <si>
    <t>997221561</t>
  </si>
  <si>
    <t>Vodorovná doprava suti bez naložení, ale se složením a s hrubým urovnáním z kusových materiálů, na vzdálenost do 1 km</t>
  </si>
  <si>
    <t>-1773354520</t>
  </si>
  <si>
    <t>" betonová zámková dlažba" 180,300</t>
  </si>
  <si>
    <t>" kamenná dlažba" 39,009</t>
  </si>
  <si>
    <t>" podkladní beton SC 8/10" 39,618+634,466</t>
  </si>
  <si>
    <t>" obruby (betonové i kamenné)" 54,018+0,083</t>
  </si>
  <si>
    <t>" betonové palisády" 1,976</t>
  </si>
  <si>
    <t>137</t>
  </si>
  <si>
    <t>997221569</t>
  </si>
  <si>
    <t>676286040</t>
  </si>
  <si>
    <t>" celková odvozová vzdálenost 20 km" 949,470*19</t>
  </si>
  <si>
    <t>138</t>
  </si>
  <si>
    <t>997221571</t>
  </si>
  <si>
    <t>Vodorovná doprava vybouraných hmot bez naložení, ale se složením a s hrubým urovnáním na vzdálenost do 1 km</t>
  </si>
  <si>
    <t>-1686268150</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</si>
  <si>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</si>
  <si>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 mobiliář (informační tabule + panely, odpadkové koše, lavičky) do skladu objednatele" 0,435+0,375+11,790</t>
  </si>
  <si>
    <t>" frézovaný asfalt" 0,521</t>
  </si>
  <si>
    <t>" asfalt kusový" 456,816</t>
  </si>
  <si>
    <t>139</t>
  </si>
  <si>
    <t>997221579</t>
  </si>
  <si>
    <t>Vodorovná doprava vybouraných hmot bez naložení, ale se složením a s hrubým urovnáním na vzdálenost Příplatek k ceně za každý další i započatý 1 km přes 1 km</t>
  </si>
  <si>
    <t>1194270934</t>
  </si>
  <si>
    <t>" celková odvozová vzdálenost do 10 km" 469,937*9</t>
  </si>
  <si>
    <t>140</t>
  </si>
  <si>
    <t>997221611</t>
  </si>
  <si>
    <t>Nakládání na dopravní prostředky pro vodorovnou dopravu suti</t>
  </si>
  <si>
    <t>-1171129234</t>
  </si>
  <si>
    <t xml:space="preserve">Poznámka k souboru cen:_x000D_
1. Ceny lze použít i pro překládání při lomené dopravě._x000D_
2. Ceny nelze použít při dopravě po železnici, po vodě nebo neobvyklými dopravními prostředky._x000D_
</t>
  </si>
  <si>
    <t>141</t>
  </si>
  <si>
    <t>997221612</t>
  </si>
  <si>
    <t>Nakládání na dopravní prostředky pro vodorovnou dopravu vybouraných hmot</t>
  </si>
  <si>
    <t>91661073</t>
  </si>
  <si>
    <t>142</t>
  </si>
  <si>
    <t>997221815</t>
  </si>
  <si>
    <t>Poplatek za uložení stavebního odpadu na skládce (skládkovné) z prostého betonu zatříděného do Katalogu odpadů pod kódem 170 101</t>
  </si>
  <si>
    <t>1055780288</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</si>
  <si>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</si>
  <si>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143</t>
  </si>
  <si>
    <t>997221855</t>
  </si>
  <si>
    <t>-1775608277</t>
  </si>
  <si>
    <t>998</t>
  </si>
  <si>
    <t>Přesun hmot</t>
  </si>
  <si>
    <t>144</t>
  </si>
  <si>
    <t>998223011</t>
  </si>
  <si>
    <t>Přesun hmot pro pozemní komunikace s krytem dlážděným dopravní vzdálenost do 200 m jakékoliv délky objektu</t>
  </si>
  <si>
    <t>-1439769429</t>
  </si>
  <si>
    <t>PSV</t>
  </si>
  <si>
    <t>Práce a dodávky PSV</t>
  </si>
  <si>
    <t>711</t>
  </si>
  <si>
    <t>Izolace proti vodě, vlhkosti a plynům</t>
  </si>
  <si>
    <t>145</t>
  </si>
  <si>
    <t>711161212</t>
  </si>
  <si>
    <t>Izolace proti zemní vlhkosti a beztlakové vodě nopovými fóliemi na ploše svislé S vrstva ochranná, odvětrávací a drenážní výška nopku 8,0 mm, tl. fólie do 0,6 mm</t>
  </si>
  <si>
    <t>-1245369206</t>
  </si>
  <si>
    <t>" podél stávajících stavebních objektů (výška 1,0 m)" LINIO_ODV*1,000</t>
  </si>
  <si>
    <t>146</t>
  </si>
  <si>
    <t>711161384</t>
  </si>
  <si>
    <t>Izolace proti zemní vlhkosti a beztlakové vodě nopovými fóliemi ostatní ukončení izolace provětrávací lištou</t>
  </si>
  <si>
    <t>2023556267</t>
  </si>
  <si>
    <t>147</t>
  </si>
  <si>
    <t>711161391</t>
  </si>
  <si>
    <t>Izolace proti zemní vlhkosti a beztlakové vodě nopovými fóliemi ostatní připevnění fólie hřeby pevnostními</t>
  </si>
  <si>
    <t>1865816130</t>
  </si>
  <si>
    <t>" 5ks/m2" 24,720*5</t>
  </si>
  <si>
    <t>148</t>
  </si>
  <si>
    <t>998711101</t>
  </si>
  <si>
    <t>Přesun hmot pro izolace proti vodě, vlhkosti a plynům stanovený z hmotnosti přesunovaného materiálu vodorovná dopravní vzdálenost do 50 m v objektech výšky do 6 m</t>
  </si>
  <si>
    <t>-1445338030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</si>
  <si>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</si>
  <si>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149</t>
  </si>
  <si>
    <t>998711181</t>
  </si>
  <si>
    <t>Přesun hmot pro izolace proti vodě, vlhkosti a plynům stanovený z hmotnosti přesunovaného materiálu Příplatek k cenám za přesun prováděný bez použití mechanizace pro jakoukoliv výšku objektu</t>
  </si>
  <si>
    <t>-1825588195</t>
  </si>
  <si>
    <t>HZS</t>
  </si>
  <si>
    <t>Hodinové zúčtovací sazby</t>
  </si>
  <si>
    <t>150</t>
  </si>
  <si>
    <t>HZS1291</t>
  </si>
  <si>
    <t>Hodinové zúčtovací sazby profesí HSV zemní a pomocné práce pomocný stavební dělník</t>
  </si>
  <si>
    <t>hod</t>
  </si>
  <si>
    <t>512</t>
  </si>
  <si>
    <t>1697689553</t>
  </si>
  <si>
    <t>" přesně nespecifikované práce</t>
  </si>
  <si>
    <t>" nový anglický dvorek (2x)" 16,000*2</t>
  </si>
  <si>
    <t>" úprava stávajícího anglického dvorku (7x)" 8,000*7</t>
  </si>
  <si>
    <t>" zrušení schodu (1x)" 2,000*1</t>
  </si>
  <si>
    <t>" úprava stávajícího schodu (2x)" 4,000*2</t>
  </si>
  <si>
    <t>" úprava stávajícího schozu do sklepních prostor (1x)" 8,000*1</t>
  </si>
  <si>
    <t>151</t>
  </si>
  <si>
    <t>HZS1301</t>
  </si>
  <si>
    <t>Hodinové zúčtovací sazby profesí HSV provádění konstrukcí zedník</t>
  </si>
  <si>
    <t>-947349721</t>
  </si>
  <si>
    <t>152</t>
  </si>
  <si>
    <t>HZS4221</t>
  </si>
  <si>
    <t>Hodinové zúčtovací sazby ostatních profesí revizní a kontrolní činnost geodet</t>
  </si>
  <si>
    <t>535682519</t>
  </si>
  <si>
    <t>Poznámka k položce:_x000D_
- předpoklad, přesný rozsah bude veden zápisy ve SD</t>
  </si>
  <si>
    <t>" prostorové (směrové + výškové) vytýčení stavby" 16,000</t>
  </si>
  <si>
    <t>" průběžná a kontrolní měření během provádění prací" 16,000*4</t>
  </si>
  <si>
    <t>" závěrečná měření (geometrický plán)" 16,000</t>
  </si>
  <si>
    <t>SO431 - SO 431 - Úprava a doplnění veřejného osvětlení (uznatelné náklady)</t>
  </si>
  <si>
    <t>M - Práce a dodávky M</t>
  </si>
  <si>
    <t xml:space="preserve">    21-M - Elektromontáže</t>
  </si>
  <si>
    <t xml:space="preserve">    46-M - Zemní práce při extr.mont.pracích</t>
  </si>
  <si>
    <t>Práce a dodávky M</t>
  </si>
  <si>
    <t>21-M</t>
  </si>
  <si>
    <t>Elektromontáže</t>
  </si>
  <si>
    <t>574482</t>
  </si>
  <si>
    <t>výložník osvětlov přechodový PDA1-1500/76 žárZn</t>
  </si>
  <si>
    <t>ks</t>
  </si>
  <si>
    <t>256</t>
  </si>
  <si>
    <t>-431225492</t>
  </si>
  <si>
    <t>565251</t>
  </si>
  <si>
    <t>svítidlo přechodové asymetr 140W</t>
  </si>
  <si>
    <t>-321167396</t>
  </si>
  <si>
    <t>Poznámka k položce:_x000D_
součet</t>
  </si>
  <si>
    <t>152211</t>
  </si>
  <si>
    <t>kabel 1kV AYKY 4x25</t>
  </si>
  <si>
    <t>617311690</t>
  </si>
  <si>
    <t>295011</t>
  </si>
  <si>
    <t>vedení FeZn pr.10mm(0,63kg/m)</t>
  </si>
  <si>
    <t>664489156</t>
  </si>
  <si>
    <t>579208</t>
  </si>
  <si>
    <t>stožárová výzbroj SV 9.35.4 odbočná/TNC  1xRSP4</t>
  </si>
  <si>
    <t>1274701540</t>
  </si>
  <si>
    <t>432013</t>
  </si>
  <si>
    <t>pojistková vložka T/4,0A keramická 5x20mm</t>
  </si>
  <si>
    <t>-1117919493</t>
  </si>
  <si>
    <t>46456</t>
  </si>
  <si>
    <t>stožárové pouzdro plast SP315/1500</t>
  </si>
  <si>
    <t>1426473265</t>
  </si>
  <si>
    <t>210202103</t>
  </si>
  <si>
    <t>svítidlo výbojkové venkovní na výložník</t>
  </si>
  <si>
    <t>2073132381</t>
  </si>
  <si>
    <t>210204011</t>
  </si>
  <si>
    <t>stožár osvětlovací ocelový do 12m</t>
  </si>
  <si>
    <t>993823584</t>
  </si>
  <si>
    <t>210204103</t>
  </si>
  <si>
    <t>výložník na stožár 1-ramenný do 35kg</t>
  </si>
  <si>
    <t>240933694</t>
  </si>
  <si>
    <t>210204201</t>
  </si>
  <si>
    <t>elektrovýzbroj stožárů pro 1 okruh</t>
  </si>
  <si>
    <t>-1721692894</t>
  </si>
  <si>
    <t>210220022</t>
  </si>
  <si>
    <t>uzemňov.vedení v zemi úplná mtž FeZn pr.8-10mm</t>
  </si>
  <si>
    <t>2138308621</t>
  </si>
  <si>
    <t>210901082</t>
  </si>
  <si>
    <t>kabel Al(-1kV AYKY)pevně uložený do 3x35/4x25/5x16</t>
  </si>
  <si>
    <t>-846877</t>
  </si>
  <si>
    <t>218009001</t>
  </si>
  <si>
    <t>poplatek za recyklaci svítidla</t>
  </si>
  <si>
    <t>820008489</t>
  </si>
  <si>
    <t>219000232</t>
  </si>
  <si>
    <t>montážní plošina do 25m</t>
  </si>
  <si>
    <t>-1021061407</t>
  </si>
  <si>
    <t>MD</t>
  </si>
  <si>
    <t>Mimostaveništní doprava</t>
  </si>
  <si>
    <t>%</t>
  </si>
  <si>
    <t>-1369316455</t>
  </si>
  <si>
    <t>PD</t>
  </si>
  <si>
    <t>Přesun dodávek</t>
  </si>
  <si>
    <t>1658096405</t>
  </si>
  <si>
    <t>PPV</t>
  </si>
  <si>
    <t>Podíl přidružených výkonů</t>
  </si>
  <si>
    <t>1924811945</t>
  </si>
  <si>
    <t>ZV</t>
  </si>
  <si>
    <t>Zednické výpomoci</t>
  </si>
  <si>
    <t>1369972280</t>
  </si>
  <si>
    <t>46-M</t>
  </si>
  <si>
    <t>Zemní práce při extr.mont.pracích</t>
  </si>
  <si>
    <t>46112</t>
  </si>
  <si>
    <t>štěrkopísek 0-16mm</t>
  </si>
  <si>
    <t>353595259</t>
  </si>
  <si>
    <t>46114</t>
  </si>
  <si>
    <t>písek kopaný 0-2mm</t>
  </si>
  <si>
    <t>-1945691761</t>
  </si>
  <si>
    <t>46361</t>
  </si>
  <si>
    <t>krycí deska plastová 50/15/1,2cm</t>
  </si>
  <si>
    <t>2086085455</t>
  </si>
  <si>
    <t>46363</t>
  </si>
  <si>
    <t>krycí deska plastová 50/30/1,2cm</t>
  </si>
  <si>
    <t>-1944190987</t>
  </si>
  <si>
    <t>46383</t>
  </si>
  <si>
    <t>výstražná fólie šířka 0,34m</t>
  </si>
  <si>
    <t>-856132118</t>
  </si>
  <si>
    <t>2053892185</t>
  </si>
  <si>
    <t>46133</t>
  </si>
  <si>
    <t>beton B10</t>
  </si>
  <si>
    <t>1912667035</t>
  </si>
  <si>
    <t>46515</t>
  </si>
  <si>
    <t>roura korugovaná KOPODUR KD09110 pr.110/94mm</t>
  </si>
  <si>
    <t>713119850</t>
  </si>
  <si>
    <t>46134</t>
  </si>
  <si>
    <t>beton B13,5</t>
  </si>
  <si>
    <t>495370876</t>
  </si>
  <si>
    <t>460030072</t>
  </si>
  <si>
    <t>bourání živičných povrchů 6-10cm</t>
  </si>
  <si>
    <t>764220489</t>
  </si>
  <si>
    <t>460030081</t>
  </si>
  <si>
    <t>řezání spáry v asfaltu do 10cm</t>
  </si>
  <si>
    <t>1950773254</t>
  </si>
  <si>
    <t>460050703</t>
  </si>
  <si>
    <t>výkop jámy do 2m3 pro stožár VO ruční tz.3/ko1.2</t>
  </si>
  <si>
    <t>1490028820</t>
  </si>
  <si>
    <t>460080102</t>
  </si>
  <si>
    <t>bourání betonu tl.5cm</t>
  </si>
  <si>
    <t>-1906925437</t>
  </si>
  <si>
    <t>460100003</t>
  </si>
  <si>
    <t>pouzdrový základ VO mimo trasu kabelu pr.0,3/1,5m</t>
  </si>
  <si>
    <t>-42767345</t>
  </si>
  <si>
    <t>460200133</t>
  </si>
  <si>
    <t>výkop kabel.rýhy šířka 35/hloubka 50cm tz.3/ko1.2</t>
  </si>
  <si>
    <t>-409692360</t>
  </si>
  <si>
    <t>460200883</t>
  </si>
  <si>
    <t>výkop kabel.rýhy šířka 80/hloubka 120cm tz.3/ko1.2</t>
  </si>
  <si>
    <t>1391645669</t>
  </si>
  <si>
    <t>460230003</t>
  </si>
  <si>
    <t>jáma pro spojku kabelu do 10kV tř.zeminy 3/ko1.2</t>
  </si>
  <si>
    <t>525816873</t>
  </si>
  <si>
    <t>460420488</t>
  </si>
  <si>
    <t>kabel.lože písek 2x10-15cm plastdesky50/30 na30cm</t>
  </si>
  <si>
    <t>987785205</t>
  </si>
  <si>
    <t>460490012</t>
  </si>
  <si>
    <t>výstražná fólie šířka nad 30cm</t>
  </si>
  <si>
    <t>2142997816</t>
  </si>
  <si>
    <t>460490051</t>
  </si>
  <si>
    <t>oddělení a krytí spojky do 6kV</t>
  </si>
  <si>
    <t>1699476496</t>
  </si>
  <si>
    <t>460510031</t>
  </si>
  <si>
    <t>kabelový prostup z ohebné roury plast pr.110mm</t>
  </si>
  <si>
    <t>-301587499</t>
  </si>
  <si>
    <t>460600001</t>
  </si>
  <si>
    <t>odvoz zeminy do 10km vč.poplatku za skládku</t>
  </si>
  <si>
    <t>-652964315</t>
  </si>
  <si>
    <t>-258496120</t>
  </si>
  <si>
    <t>1072997957</t>
  </si>
  <si>
    <t>460620013</t>
  </si>
  <si>
    <t>provizorní úprava terénu třída zeminy 3</t>
  </si>
  <si>
    <t>-1656490295</t>
  </si>
  <si>
    <t>460650015</t>
  </si>
  <si>
    <t>podklad nebo zához štěrkopískem</t>
  </si>
  <si>
    <t>250919900</t>
  </si>
  <si>
    <t>259344311</t>
  </si>
  <si>
    <t>460650017</t>
  </si>
  <si>
    <t>podklad a obetonování chrániček</t>
  </si>
  <si>
    <t>1034453271</t>
  </si>
  <si>
    <t>460650021</t>
  </si>
  <si>
    <t>betonová vozovka vrstva 5cm vč.materiálu</t>
  </si>
  <si>
    <t>605851268</t>
  </si>
  <si>
    <t>460650042</t>
  </si>
  <si>
    <t>obalovaná drť ABJII tl.10cm vč.materiálu</t>
  </si>
  <si>
    <t>1798591995</t>
  </si>
  <si>
    <t>176186497</t>
  </si>
  <si>
    <t>69333623</t>
  </si>
  <si>
    <t>1612287541</t>
  </si>
  <si>
    <t>VON - 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</si>
  <si>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</si>
  <si>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</si>
  <si>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</si>
  <si>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</si>
  <si>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</si>
  <si>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</si>
  <si>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</si>
  <si>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</si>
  <si>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</si>
  <si>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011114000</t>
  </si>
  <si>
    <t>Inženýrsko-geologický průzkum při provádění zemních prací s ohledem na únosnost aktivní zóny pro dotčené stavební objekty SO 111, 112 a 113 - prohlídka za účasti oprávněného geologa, posouzení stavu a vypracování návrhu případného řešení.</t>
  </si>
  <si>
    <t>Kč</t>
  </si>
  <si>
    <t>1024</t>
  </si>
  <si>
    <t>1684452757</t>
  </si>
  <si>
    <t>011314000</t>
  </si>
  <si>
    <t>Archeologický dohled při provádění zemních prací (bez archeologického průzkumu) SO 111, 112 a 113</t>
  </si>
  <si>
    <t>1903493681</t>
  </si>
  <si>
    <t>012303000</t>
  </si>
  <si>
    <t>Geodetické práce po výstavbě - vypracování geometrického plánu po jednotlivých SO v rozsahu potřebném pro úspěšné provedení vkladu do katastru nemovitostí (1x elektronicky v obvyklách formátech jako je dwg., pdf. apod.) a 4x v tištěné podobě</t>
  </si>
  <si>
    <t>1581050771</t>
  </si>
  <si>
    <t>013244000</t>
  </si>
  <si>
    <t>Dokumentace pro provádění stavby - dílenská a výrobní dokumentace stavebních detailů či samostatných výrobků v textové i výkresové podobě</t>
  </si>
  <si>
    <t>-169797784</t>
  </si>
  <si>
    <t>013254000</t>
  </si>
  <si>
    <t>Dokumentace skutečného provedení stavby s vyznačením případných změn oproti schválené projektové dokumentaci (výkresová i textová část PD) - 1x v elektronické podobě v obvyklých formátech např. dwg., pdf. apod. a 4x v tištěné podobě</t>
  </si>
  <si>
    <t>213816047</t>
  </si>
  <si>
    <t>VRN3</t>
  </si>
  <si>
    <t>Zařízení staveniště</t>
  </si>
  <si>
    <t>032103000</t>
  </si>
  <si>
    <t>Náklady na stavební buňky zařízení staveniště (ZS) a to po celou dobu provádění prací všech stavebních objektů (kancelářská buňka, šatní buňka, skladovací buňka, chemická toaleta apod.) v rozsahu potřeb zhotovitele. Součástí jsou i náklady likvidaci areálu ZS po ukončení stavby a uvedení dotčených pozemků do pokud možno původního stavu.</t>
  </si>
  <si>
    <t>-638246991</t>
  </si>
  <si>
    <t>032603000</t>
  </si>
  <si>
    <t>Mycí centrum pro zajištění očištění vyjíždějících nákladních automobilů ze staveniště včetně skrápění prašných materiálů na korbě automobilu po celou dobu výstavby v rozsahu podmínek vydaných dotčenými orgány státní správy.</t>
  </si>
  <si>
    <t>1988856111</t>
  </si>
  <si>
    <t>032903000</t>
  </si>
  <si>
    <t>Náklady na provoz a údržbu vybavení staveniště po celou dobu provádění stavby (potřebné energie a média ZS, náklady na zajištění požadované bezpečnosti a hygieny v areálu ZS) apod.</t>
  </si>
  <si>
    <t>-1676634346</t>
  </si>
  <si>
    <t>034103000</t>
  </si>
  <si>
    <t>Oplocení staveniště mobilním drátoocelovým neprůhledným rámovým oplocením na podstavcích vždy v rozsahu jednotlivé etapy stavby včetně potřebných vjezdových bran.</t>
  </si>
  <si>
    <t>1596455829</t>
  </si>
  <si>
    <t>034503000</t>
  </si>
  <si>
    <t>Informační tabule na staveništi pro jednotlivé etapy provádění prací s uvedeným základních nezbytných údajů a stavbě, objednateli, zhotoviteli, projektantovi a TDS</t>
  </si>
  <si>
    <t>2141535223</t>
  </si>
  <si>
    <t>VRN4</t>
  </si>
  <si>
    <t>Inženýrská činnost</t>
  </si>
  <si>
    <t>042503000</t>
  </si>
  <si>
    <t>Plán BOZP na staveništi</t>
  </si>
  <si>
    <t>-97570189</t>
  </si>
  <si>
    <t>042603000</t>
  </si>
  <si>
    <t>Plán zkoušek - kontrolní zkušební plány (KZP) a technologické postupy (TP) pro jednotlivé stavební objekty (etapy stavby).</t>
  </si>
  <si>
    <t>-493083734</t>
  </si>
  <si>
    <t>042703000</t>
  </si>
  <si>
    <t>Technické požadavky na výrobky - vzorkování použitých stěžejních materiálů v rozsahu a formátech dle požadavku objednatele (např.: dlažby, obruby, mobiliář apod.)</t>
  </si>
  <si>
    <t>-1119732790</t>
  </si>
  <si>
    <t>043154000</t>
  </si>
  <si>
    <t>Zkoušky hutnicí násypu vyměněné aktivní zóny pro dotčené stavební objekty SO 111, 112 a 113</t>
  </si>
  <si>
    <t>-1643195382</t>
  </si>
  <si>
    <t>045303000</t>
  </si>
  <si>
    <t>Koordinační činnost zhotovitele v rámci realizace SO 111, 112 a 113 včetně koordinace s ostatními investičními akcemi v dotčené lokalitě</t>
  </si>
  <si>
    <t>1223093252</t>
  </si>
  <si>
    <t>VRN7</t>
  </si>
  <si>
    <t>Provozní vlivy</t>
  </si>
  <si>
    <t>072103001</t>
  </si>
  <si>
    <t>Projednání DIO a zajištění DIR komunikace II.a III. třídy (včetně zajištění vydání kladného stanoviska dotčených orgánů státní správy)</t>
  </si>
  <si>
    <t>1333099095</t>
  </si>
  <si>
    <t>SEZNAM FIGUR</t>
  </si>
  <si>
    <t>Výměra</t>
  </si>
  <si>
    <t xml:space="preserve"> SO113</t>
  </si>
  <si>
    <t>16,020+2,060</t>
  </si>
  <si>
    <t>Použití figury:</t>
  </si>
  <si>
    <t>Výplň odvodňovacích žeber nebo trativodů kamenivem hrubým drceným frakce 16 až 63 mm</t>
  </si>
  <si>
    <t>Zřízení opláštění žeber nebo trativodů geotextilií v rýze nebo zářezu sklonu přes 1:2 š do 2,5 m</t>
  </si>
  <si>
    <t>Lože pro trativody z kameniva hrubého drceného frakce 16 až 32 mm</t>
  </si>
  <si>
    <t>Trativody z drenážních trubek plastových PE-HD D 160 mm bez lože</t>
  </si>
  <si>
    <t>1,250+1,590</t>
  </si>
  <si>
    <t>Hloubení rýh š do 2000 mm v hornině tř. 3 objemu do 100 m3</t>
  </si>
  <si>
    <t>Osazení pažicího boxu hl výkopu do 4 m š do 1,2 m</t>
  </si>
  <si>
    <t>Svislé přemístění výkopku z horniny tř. 1 až 4 hl výkopu do 2,5 m</t>
  </si>
  <si>
    <t>Zásyp jam, šachet rýh nebo kolem objektů sypaninou se zhutněním</t>
  </si>
  <si>
    <t>Obsypání potrubí ručně sypaninou bez prohození sítem, uloženou do 3 m</t>
  </si>
  <si>
    <t>Monitoring stoky jakékoli výšky na nové kanalizaci</t>
  </si>
  <si>
    <t>Lože pod potrubí otevřený výkop ze štěrkopísku</t>
  </si>
  <si>
    <t>Kanalizační potrubí z tvrdého PVC jednovrstvé tuhost třídy SN10 DN 200</t>
  </si>
  <si>
    <t>Signalizační vodič DN nad 150 mm na potrubí</t>
  </si>
  <si>
    <t>1,630+1,650+13,170+16,080+8,540+2,310+12,230+23,420+29,520+31,130+5,840+3,040+14,740+0,680+11,290</t>
  </si>
  <si>
    <t>Osazení obrubníku kamenného stojatého s boční opěrou do lože z betonu prostého</t>
  </si>
  <si>
    <t>Lože pod obrubníky, krajníky nebo obruby z dlažebních kostek z betonu prostého tř. C 25/30-XF2</t>
  </si>
  <si>
    <t>13,650+11,530</t>
  </si>
  <si>
    <t>Těsnění svislé spáry mezi živičným krytem a ostatními prvky samolepicí asfaltovou páskou š 35 mm</t>
  </si>
  <si>
    <t>16,230+8,490</t>
  </si>
  <si>
    <t>Hloubení rýh š přes 600 do 2000 mm ručním nebo pneum nářadím v nesoudržných horninách tř. 3</t>
  </si>
  <si>
    <t>Izolace proti zemní vlhkosti nopovou fólií svislá, nopek v 8,0 mm, tl do 0,6 mm</t>
  </si>
  <si>
    <t>Osazení odvodňovacího polymerbetonového žlabu s krycím roštem šířky do 200 mm</t>
  </si>
  <si>
    <t>1,070</t>
  </si>
  <si>
    <t>Kryt vymývaným dekoračním kamenivem (kačírkem) tl 200 mm</t>
  </si>
  <si>
    <t>P_Z</t>
  </si>
  <si>
    <t>Plocha zeleně</t>
  </si>
  <si>
    <t>181,550</t>
  </si>
  <si>
    <t>58,080</t>
  </si>
  <si>
    <t>Odkopávky a prokopávky nezapažené pro silnice objemu do 100 m3 v hornině tř. 3</t>
  </si>
  <si>
    <t>Uložení sypaniny z hornin nesoudržných sypkých s vlhkostí l(d) 0,9 v aktivní zóně</t>
  </si>
  <si>
    <t>Úprava pláně v hornině tř. 1 až 4 bez zhutnění</t>
  </si>
  <si>
    <t>Zhutnění podloží z hornin soudržných do 92% PS nebo nesoudržných sypkých I(d) do 0,8</t>
  </si>
  <si>
    <t>Podklad ze štěrkodrtě ŠD tl 250 mm</t>
  </si>
  <si>
    <t>Asfaltový beton vrstva podkladní ACP 22 (obalované kamenivo OKH) tl 80 mm š do 3 m</t>
  </si>
  <si>
    <t>Podklad ze směsi stmelené cementem SC C 1,5/2,0 (SC II) tl 170 mm</t>
  </si>
  <si>
    <t>Asfaltový koberec tenký BBTM (AKT) tl 30 mm š do 3 m z nemodifikovaného asfaltu</t>
  </si>
  <si>
    <t>Asfaltový beton vrstva ložní ACL 16 (ABH) tl. 80 mm š do 3 m z nemodifikovaného asfaltu</t>
  </si>
  <si>
    <t>3,690+3,070</t>
  </si>
  <si>
    <t>48,640</t>
  </si>
  <si>
    <t>Podklad ze štěrkodrtě ŠD tl 200 mm</t>
  </si>
  <si>
    <t>Podklad ze směsi stmelené cementem SC C 1,5/2,0 (SC II) tl 160 mm</t>
  </si>
  <si>
    <t>Kladení dlažby z kostek drobných z kamene do lože z kameniva těženého tl 50 mm</t>
  </si>
  <si>
    <t>Geomříž pro stabilizaci podkladu tuhá dvouosá z PP podélná pevnost v tahu do 40 kN/m</t>
  </si>
  <si>
    <t>2,900+4,700</t>
  </si>
  <si>
    <t>Podklad ze směsi stmelené cementem SC C 1,5/2,0 (SC II) tl 200 mm</t>
  </si>
  <si>
    <t>Kladení zámkové dlažby komunikací pro pěší tl 60 mm skupiny A pl do 50 m2</t>
  </si>
  <si>
    <t>2,340</t>
  </si>
  <si>
    <t>Osazení vodícího proužku z betonových desek do betonového lože tl do 100 mm š proužku 250 mm</t>
  </si>
  <si>
    <t>1,460</t>
  </si>
  <si>
    <t>1565,220</t>
  </si>
  <si>
    <t>Podklad ze štěrkodrtě ŠD tl 150 mm</t>
  </si>
  <si>
    <t>Kladení dlažby z mozaiky jednobarevné komunikací pro pěší lože z kameniva</t>
  </si>
  <si>
    <t>8,500</t>
  </si>
  <si>
    <t>Očištění dlažebních kostek mozaikových kamenivem těženým nebo MV</t>
  </si>
  <si>
    <t>33,560+2,060</t>
  </si>
  <si>
    <t>22,060+0,210+1,040</t>
  </si>
  <si>
    <t>0,990</t>
  </si>
  <si>
    <t>2,880+2,830</t>
  </si>
  <si>
    <t>Osazování betonových palisád do betonového základu v řadě výšky prvku přes 0,5 do 1 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</si>
  <si>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</si>
  <si>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</si>
  <si>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</si>
  <si>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</si>
  <si>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</si>
  <si>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</si>
  <si>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</si>
  <si>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</si>
  <si>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</si>
  <si>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</si>
  <si>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</si>
  <si>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</si>
  <si>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</si>
  <si>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</si>
  <si>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</si>
  <si>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</si>
  <si>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</si>
  <si>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</si>
  <si>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</si>
  <si>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</si>
  <si>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</si>
  <si>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</si>
  <si>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</si>
  <si>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</si>
  <si>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</si>
  <si>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</si>
  <si>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</si>
  <si>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</si>
  <si>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</si>
  <si>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</si>
  <si>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</si>
  <si>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</si>
  <si>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</si>
  <si>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</si>
  <si>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</si>
  <si>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</si>
  <si>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</si>
  <si>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</si>
  <si>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</si>
  <si>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</si>
  <si>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</si>
  <si>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</si>
  <si>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</si>
  <si>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</si>
  <si>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</si>
  <si>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</si>
  <si>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</si>
  <si>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</si>
  <si>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</si>
  <si>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</si>
  <si>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</si>
  <si>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</si>
  <si>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</si>
  <si>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</si>
  <si>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</si>
  <si>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</si>
  <si>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</si>
  <si>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</si>
  <si>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</si>
  <si>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</si>
  <si>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</si>
  <si>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</si>
  <si>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</si>
  <si>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</si>
  <si>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</si>
  <si>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</si>
  <si>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</si>
  <si>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</si>
  <si>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</si>
  <si>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</si>
  <si>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</si>
  <si>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</si>
  <si>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</si>
  <si>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</si>
  <si>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</si>
  <si>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</si>
  <si>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</si>
  <si>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</si>
  <si>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</si>
  <si>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</si>
  <si>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</si>
  <si>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</si>
  <si>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</si>
  <si>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</si>
  <si>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</si>
  <si>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</si>
  <si>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</si>
  <si>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</si>
  <si>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</si>
  <si>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</si>
  <si>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</si>
  <si>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</si>
  <si>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</si>
  <si>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</si>
  <si>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</si>
  <si>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</si>
  <si>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</si>
  <si>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</si>
  <si>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</si>
  <si>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</si>
  <si>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</si>
  <si>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</si>
  <si>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</si>
  <si>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</si>
  <si>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</si>
  <si>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</si>
  <si>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</si>
  <si>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</si>
  <si>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</si>
  <si>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</si>
  <si>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</si>
  <si>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</si>
  <si>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</si>
  <si>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</si>
  <si>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</si>
  <si>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</si>
  <si>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</si>
  <si>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</si>
  <si>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</si>
  <si>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</si>
  <si>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</si>
  <si>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</si>
  <si>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</si>
  <si>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</si>
  <si>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</si>
  <si>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</si>
  <si>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</si>
  <si>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</si>
  <si>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</si>
  <si>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</si>
  <si>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</si>
  <si>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</si>
  <si>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</si>
  <si>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</si>
  <si>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</si>
  <si>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</si>
  <si>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</si>
  <si>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</si>
  <si>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</si>
  <si>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</si>
  <si>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</si>
  <si>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</si>
  <si>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</si>
  <si>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</si>
  <si>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</si>
  <si>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</si>
  <si>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</si>
  <si>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</si>
  <si>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</si>
  <si>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</si>
  <si>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</si>
  <si>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</si>
  <si>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</si>
  <si>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</si>
  <si>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</si>
  <si>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</si>
  <si>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</si>
  <si>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</si>
  <si>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</si>
  <si>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</si>
  <si>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</si>
  <si>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</si>
  <si>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</si>
  <si>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</si>
  <si>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</si>
  <si>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</si>
  <si>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</si>
  <si>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</si>
  <si>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</si>
  <si>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</si>
  <si>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</si>
  <si>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</si>
  <si>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</si>
  <si>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</si>
  <si>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</si>
  <si>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</si>
  <si>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</si>
  <si>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</si>
  <si>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</si>
  <si>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</si>
  <si>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</si>
  <si>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</si>
  <si>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</si>
  <si>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</si>
  <si>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</si>
  <si>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Všeobecné podmínky k ceně díla</t>
  </si>
  <si>
    <r>
      <t>1)</t>
    </r>
    <r>
      <rPr>
        <sz val="7"/>
        <rFont val="Times New Roman"/>
        <family val="1"/>
        <charset val="238"/>
      </rPr>
      <t xml:space="preserve">       </t>
    </r>
    <r>
      <rPr>
        <sz val="10"/>
        <rFont val="Calibri"/>
        <family val="2"/>
        <charset val="238"/>
      </rPr>
      <t>Nabídková cena obsahuje veškeré práce a dodávky, které jsou zřejmé z projektové dokumentace, zejména technické zprávy, výkresů, výkazu výměr a výpisů materiálů.</t>
    </r>
  </si>
  <si>
    <r>
      <t>2)</t>
    </r>
    <r>
      <rPr>
        <sz val="7"/>
        <rFont val="Times New Roman"/>
        <family val="1"/>
        <charset val="238"/>
      </rPr>
      <t xml:space="preserve">       </t>
    </r>
    <r>
      <rPr>
        <sz val="10"/>
        <rFont val="Calibri"/>
        <family val="2"/>
        <charset val="238"/>
      </rPr>
      <t>Pro stanovení ceny je nutné prostudovat veškeré dostupné podklady a zejména prohlédnout vlastní staveniště.</t>
    </r>
  </si>
  <si>
    <r>
      <t>3)</t>
    </r>
    <r>
      <rPr>
        <sz val="7"/>
        <rFont val="Times New Roman"/>
        <family val="1"/>
        <charset val="238"/>
      </rPr>
      <t xml:space="preserve">       </t>
    </r>
    <r>
      <rPr>
        <sz val="10"/>
        <rFont val="Calibri"/>
        <family val="2"/>
        <charset val="238"/>
      </rPr>
      <t>Věcné ani výměrové údaje ve všech soupisech prací a dodávek nesmějí být zhotovitelem při zpracování nabídky měněny. Výměry materiálů ve specifikacích jsou uvedeny v teoretické (vypočítané) výměře, náklady na prořez či ztratné zohlední dodavatel v jednotkové ceně. Celkové ceny jednotlivých položek i kapitol budou odpovídat uvedené věcné náplni a výměrám v soupisu prací a dodávek.</t>
    </r>
  </si>
  <si>
    <r>
      <t>4)</t>
    </r>
    <r>
      <rPr>
        <sz val="7"/>
        <rFont val="Times New Roman"/>
        <family val="1"/>
        <charset val="238"/>
      </rPr>
      <t xml:space="preserve">       </t>
    </r>
    <r>
      <rPr>
        <sz val="10"/>
        <rFont val="Calibri"/>
        <family val="2"/>
        <charset val="238"/>
      </rPr>
      <t>Zhotovitel při vypracování nabídky zohlední všechny údaje a požadavky uvedené v projektu a v technických standardech. Pokud tak neučiní, nebude v průběhu provádění stavby brán zřetel na jeho eventuální požadavky na uznání víceprací vyplývajících z údajů a požadavků uvedených ve výše zmíněné projektové dokumentaci.</t>
    </r>
  </si>
  <si>
    <r>
      <t>5)</t>
    </r>
    <r>
      <rPr>
        <sz val="7"/>
        <rFont val="Times New Roman"/>
        <family val="1"/>
        <charset val="238"/>
      </rPr>
      <t xml:space="preserve">       </t>
    </r>
    <r>
      <rPr>
        <sz val="10"/>
        <rFont val="Calibri"/>
        <family val="2"/>
        <charset val="238"/>
      </rPr>
      <t>Výkaz výměr, dodávek a prací nemusí být úplný a vyčerpávající. Je souhrnný, tzn.že poskytuje ucelený přehled o rozsahu dodávky pomocí položek, které mají vliv na celkovou a pevnou cenu díla. Je pouze jednou částí dokumentace.</t>
    </r>
  </si>
  <si>
    <r>
      <t>6)</t>
    </r>
    <r>
      <rPr>
        <sz val="7"/>
        <rFont val="Times New Roman"/>
        <family val="1"/>
        <charset val="238"/>
      </rPr>
      <t xml:space="preserve">       </t>
    </r>
    <r>
      <rPr>
        <sz val="10"/>
        <rFont val="Calibri"/>
        <family val="2"/>
        <charset val="238"/>
      </rPr>
      <t>Jsou-li ve výkazu výměr uvedeny odkazy na obchodní firmy, názvy nebo specifická označení výrobků apod., jsou takové odkazy pouze informativní a zadavatel umožňuje použít i jiných, zejména kvalitativně a technicky stejných řešení.</t>
    </r>
  </si>
  <si>
    <r>
      <t>7)</t>
    </r>
    <r>
      <rPr>
        <sz val="7"/>
        <rFont val="Times New Roman"/>
        <family val="1"/>
        <charset val="238"/>
      </rPr>
      <t xml:space="preserve">       </t>
    </r>
    <r>
      <rPr>
        <sz val="10"/>
        <rFont val="Calibri"/>
        <family val="2"/>
        <charset val="238"/>
      </rPr>
      <t>Nabídka a jednotková cena zahrnuje, pokud není v následujících specifikacích uvedeno jinak, dodávku a montáž materiálu a výrobku podle níže uvedené specifikace, včetně dopravy na staveniště, povinných zkoušek materiálů, vzorků a prací ve smyslu platných norem a předpisů. Předmětem díla a povinností zhotovitele je dále provedení veškerých kotevních a spojovacích prvků, pomocných konstrukcí, stavebních připomoci a ostatních prací přímo nespecifikovaných v těchto podkladech a projektové dokumentaci, ale nezbytných pro zhotovení a plnou funkčnost a požadovanou kvalitu díla.</t>
    </r>
  </si>
  <si>
    <r>
      <t>8)</t>
    </r>
    <r>
      <rPr>
        <sz val="7"/>
        <rFont val="Times New Roman"/>
        <family val="1"/>
        <charset val="238"/>
      </rPr>
      <t xml:space="preserve">       </t>
    </r>
    <r>
      <rPr>
        <sz val="10"/>
        <rFont val="Calibri"/>
        <family val="2"/>
        <charset val="238"/>
      </rPr>
      <t>Do nabídky budou započítány i náklady na stavební přípomoce pro provedení technických instalací jako např. zemní práce, zásypy, obsypy, zhotovení nik, chrániček a těsnění prostupů požárních a akustických a náklady na výpomocné práce pro práce dokončovací a pro technologie včetně potřebných lešení, pažení a jiných dočasných konstrukcí.</t>
    </r>
  </si>
  <si>
    <r>
      <t>9)</t>
    </r>
    <r>
      <rPr>
        <sz val="7"/>
        <rFont val="Times New Roman"/>
        <family val="1"/>
        <charset val="238"/>
      </rPr>
      <t xml:space="preserve">       </t>
    </r>
    <r>
      <rPr>
        <sz val="10"/>
        <rFont val="Calibri"/>
        <family val="2"/>
        <charset val="238"/>
      </rPr>
      <t>Cena díla zahrnuje i veškeré náklady potřebné k provedení díla, tj. včetně věcí opatřených zhotovitelem k provedení díla, včetně nákladů na napojení na objekty stávající nebo budované, pomocných prací, výrobků, materiálů, revizí, kontrol, prohlídek, předepsaných zkoušek, posudků, nákladů na požární dohled a nákladů na bezpečnost práce.</t>
    </r>
  </si>
  <si>
    <r>
      <t>10)</t>
    </r>
    <r>
      <rPr>
        <sz val="7"/>
        <rFont val="Times New Roman"/>
        <family val="1"/>
        <charset val="238"/>
      </rPr>
      <t xml:space="preserve">   </t>
    </r>
    <r>
      <rPr>
        <sz val="10"/>
        <rFont val="Calibri"/>
        <family val="2"/>
        <charset val="238"/>
      </rPr>
      <t>Do cen budou započítány všechny nezbytné režijní náklady stavby, náklady na průběžný úklid stavby a okolí a náklady na závěrečný úklid stavby a okolí.</t>
    </r>
  </si>
  <si>
    <r>
      <t>11)</t>
    </r>
    <r>
      <rPr>
        <sz val="7"/>
        <rFont val="Times New Roman"/>
        <family val="1"/>
        <charset val="238"/>
      </rPr>
      <t xml:space="preserve">   </t>
    </r>
    <r>
      <rPr>
        <sz val="10"/>
        <rFont val="Calibri"/>
        <family val="2"/>
        <charset val="238"/>
      </rPr>
      <t>V ceně budou zahrnuty náklady na střežení staveniště po celou dobu výstavby včetně nákladů pojištění rizik při realizaci stavby.</t>
    </r>
  </si>
  <si>
    <r>
      <t>12)</t>
    </r>
    <r>
      <rPr>
        <sz val="7"/>
        <rFont val="Times New Roman"/>
        <family val="1"/>
        <charset val="238"/>
      </rPr>
      <t xml:space="preserve">   </t>
    </r>
    <r>
      <rPr>
        <sz val="10"/>
        <rFont val="Calibri"/>
        <family val="2"/>
        <charset val="238"/>
      </rPr>
      <t>Součástí ceny díla je vytýčení, ochrana a zajištění veškerých stávajících inženýrských sítí (křižujících nebo v souběhu s prováděnými pracemi). Tyto práce a dodávky jsou součástí nabídky a nebudou zvlášť hrazeny.</t>
    </r>
  </si>
  <si>
    <r>
      <t>13)</t>
    </r>
    <r>
      <rPr>
        <sz val="7"/>
        <rFont val="Times New Roman"/>
        <family val="1"/>
        <charset val="238"/>
      </rPr>
      <t xml:space="preserve">   </t>
    </r>
    <r>
      <rPr>
        <sz val="10"/>
        <rFont val="Calibri"/>
        <family val="2"/>
        <charset val="238"/>
      </rPr>
      <t>Cena díla obsahuje náklady na napojení a rozvody staveništních médií  a ceny médií spotřebovaných při realizaci díla.</t>
    </r>
  </si>
  <si>
    <r>
      <t>14)</t>
    </r>
    <r>
      <rPr>
        <sz val="7"/>
        <rFont val="Times New Roman"/>
        <family val="1"/>
        <charset val="238"/>
      </rPr>
      <t xml:space="preserve">   </t>
    </r>
    <r>
      <rPr>
        <sz val="10"/>
        <rFont val="Calibri"/>
        <family val="2"/>
        <charset val="238"/>
      </rPr>
      <t>Uchazeč má právo navštívit staveniště. Doporučuje se, aby každý uchazeč před zpracováním nabídky budoucí staveniště navštívil a podrobně se seznámil se všemi podmínkami a okolnostmi staveniště, které mohou ovlivnit jeho nabídku.</t>
    </r>
  </si>
  <si>
    <r>
      <t>15)</t>
    </r>
    <r>
      <rPr>
        <sz val="7"/>
        <rFont val="Times New Roman"/>
        <family val="1"/>
        <charset val="238"/>
      </rPr>
      <t xml:space="preserve">   </t>
    </r>
    <r>
      <rPr>
        <sz val="10"/>
        <rFont val="Calibri"/>
        <family val="2"/>
        <charset val="238"/>
      </rPr>
      <t>Dodatečné požadavky, zejména na prodloužení lhůt, úpravu kvality prací, zvýšení ceny z titulu nedokonalého zhodnocení situace či nedostatečných informací, nebudou akceptovány.</t>
    </r>
  </si>
  <si>
    <r>
      <t>16)</t>
    </r>
    <r>
      <rPr>
        <sz val="7"/>
        <rFont val="Times New Roman"/>
        <family val="1"/>
        <charset val="238"/>
      </rPr>
      <t xml:space="preserve">   </t>
    </r>
    <r>
      <rPr>
        <sz val="10"/>
        <rFont val="Calibri"/>
        <family val="2"/>
        <charset val="238"/>
      </rPr>
      <t>Veškeré případné vícenáklady, které vyplynou v průběhu stavby a pokud nebudou vyvolány dodatečnými požadavky objednatele, jsou součástí celkové nabídkové ceny a nebudou zvlášť hrazeny.</t>
    </r>
  </si>
  <si>
    <r>
      <t>17)</t>
    </r>
    <r>
      <rPr>
        <sz val="7"/>
        <rFont val="Times New Roman"/>
        <family val="1"/>
        <charset val="238"/>
      </rPr>
      <t xml:space="preserve">   </t>
    </r>
    <r>
      <rPr>
        <sz val="10"/>
        <rFont val="Calibri"/>
        <family val="2"/>
        <charset val="238"/>
      </rPr>
      <t>Všechny použité stavební materiály a technická zařízení musí splňovat požadavky platných příslušných norem ČSN a EN (v případě nesouladu platí přísnější) na jejich použití v daných stavebních konstrukcích a zhotovitel je povinen doložit jejich certifikáty o vhodnosti pro použití pro dané stavební konstrukce.</t>
    </r>
  </si>
  <si>
    <r>
      <t>18)</t>
    </r>
    <r>
      <rPr>
        <sz val="7"/>
        <rFont val="Times New Roman"/>
        <family val="1"/>
        <charset val="238"/>
      </rPr>
      <t xml:space="preserve">   </t>
    </r>
    <r>
      <rPr>
        <sz val="10"/>
        <rFont val="Calibri"/>
        <family val="2"/>
        <charset val="238"/>
      </rPr>
      <t>Výroba konstrukcí, stavebních prvků nebo příprava stavebních hmot a směsí ve vlastní výrobně zhotovitele mimo staveniště nezakládá nárok na zvýšení jednotkové ceny.</t>
    </r>
  </si>
  <si>
    <r>
      <t>19)</t>
    </r>
    <r>
      <rPr>
        <sz val="7"/>
        <rFont val="Times New Roman"/>
        <family val="1"/>
        <charset val="238"/>
      </rPr>
      <t xml:space="preserve">   </t>
    </r>
    <r>
      <rPr>
        <sz val="10"/>
        <rFont val="Calibri"/>
        <family val="2"/>
        <charset val="238"/>
      </rPr>
      <t>Zhotovitel provede všechny povinné zkoušky, zkoušky rozvodů a zařízení technického vybavení budov, přípojek a venkovních nadzemních a podzemních vedení, vyhotoví potřebné protokoly o nich, zajistí revizní zprávy, návody na obsluhu zařízení v českém jazyce, případně zajistí proškolení a zajistí pokud je to nutné, odsouhlasení a převzetí díla správce sítí. Rovněž provede pasport přilehlých nemovitostí a vyhotoví zprávu s fotodokumentací. Náklady na výše uvedené práce je nutno zahrnout do jednotkových cen a nebudou zvlášť hrazeny.</t>
    </r>
  </si>
  <si>
    <r>
      <t>20)</t>
    </r>
    <r>
      <rPr>
        <sz val="7"/>
        <rFont val="Times New Roman"/>
        <family val="1"/>
        <charset val="238"/>
      </rPr>
      <t xml:space="preserve">   </t>
    </r>
    <r>
      <rPr>
        <sz val="10"/>
        <rFont val="Calibri"/>
        <family val="2"/>
        <charset val="238"/>
      </rPr>
      <t>Veškeré prostupy potrubí a kabelů požárně dělícími konstrukcemi musí být utěsněny dle ustanovení ČSN 73 0802, čl.8.6.1. systémovými atestovanými hmotami s požární odolností shodnou s požární odolností konstrukce, kterou prostupují. Náklady je nutno zahrnout do jednotkových cen.</t>
    </r>
  </si>
  <si>
    <r>
      <t>21)</t>
    </r>
    <r>
      <rPr>
        <sz val="7"/>
        <rFont val="Times New Roman"/>
        <family val="1"/>
        <charset val="238"/>
      </rPr>
      <t xml:space="preserve">   </t>
    </r>
    <r>
      <rPr>
        <sz val="10"/>
        <rFont val="Calibri"/>
        <family val="2"/>
        <charset val="238"/>
      </rPr>
      <t>V průběhu provádění prací budou respektovány všechny příslušné platné předpisy a požadavky BOZP. Náklady vyplývající z jejich dodržení jsou součástí jednotkové ceny a nebudou zvlášť hrazeny.</t>
    </r>
  </si>
  <si>
    <r>
      <t>22)</t>
    </r>
    <r>
      <rPr>
        <sz val="7"/>
        <rFont val="Times New Roman"/>
        <family val="1"/>
        <charset val="238"/>
      </rPr>
      <t xml:space="preserve">   </t>
    </r>
    <r>
      <rPr>
        <sz val="10"/>
        <rFont val="Calibri"/>
        <family val="2"/>
        <charset val="238"/>
      </rPr>
      <t>Vzorky materiálů : výsledný materiál musí odpovídat kvalitou, barvou a jakostí povrchu materiálovým vzorkům, které je povinen zhotovitel předložit k odsouhlasení objednateli v dostatečném předstihu před zahájením prací.</t>
    </r>
  </si>
  <si>
    <r>
      <t>23)</t>
    </r>
    <r>
      <rPr>
        <sz val="7"/>
        <rFont val="Times New Roman"/>
        <family val="1"/>
        <charset val="238"/>
      </rPr>
      <t xml:space="preserve">   </t>
    </r>
    <r>
      <rPr>
        <sz val="10"/>
        <rFont val="Calibri"/>
        <family val="2"/>
        <charset val="238"/>
      </rPr>
      <t>V dostatečném předstihu před zahájením výroby je zhotovitel povinen předložit objednateli, architektovi a projektantovi k odsouhlasení dílenské výkresy, včetně výrobních detailů atypických prvků a katalogové materiály typových výrobků a předloží vzorky materiálů a konstrukcí. Náklady na tyto práce je nutné zahrnout do jednotkové ceny a nebudou zvlášť hrazeny. Teprve na základě písemného souhlasu objednatele je možné zahájit výrobu.</t>
    </r>
  </si>
  <si>
    <r>
      <t>24)</t>
    </r>
    <r>
      <rPr>
        <sz val="7"/>
        <rFont val="Times New Roman"/>
        <family val="1"/>
        <charset val="238"/>
      </rPr>
      <t xml:space="preserve">   </t>
    </r>
    <r>
      <rPr>
        <sz val="10"/>
        <rFont val="Calibri"/>
        <family val="2"/>
        <charset val="238"/>
      </rPr>
      <t>Barva všech výrobků musí být odsouhlasena objednatelem, architektem a projektantem.</t>
    </r>
  </si>
  <si>
    <r>
      <t>25)</t>
    </r>
    <r>
      <rPr>
        <sz val="7"/>
        <rFont val="Times New Roman"/>
        <family val="1"/>
        <charset val="238"/>
      </rPr>
      <t xml:space="preserve">   </t>
    </r>
    <r>
      <rPr>
        <sz val="10"/>
        <rFont val="Calibri"/>
        <family val="2"/>
        <charset val="238"/>
      </rPr>
      <t>V případě, že zhotovitel zváží nutnost doplnit výkaz výměr o další položky nutné k provedení díla, uvede tyto včetně ocenění na samostatnou přílohu, kterou doplní za výkaz výměr.</t>
    </r>
  </si>
  <si>
    <r>
      <t>26)</t>
    </r>
    <r>
      <rPr>
        <sz val="7"/>
        <rFont val="Times New Roman"/>
        <family val="1"/>
        <charset val="238"/>
      </rPr>
      <t xml:space="preserve">   </t>
    </r>
    <r>
      <rPr>
        <sz val="10"/>
        <rFont val="Calibri"/>
        <family val="2"/>
        <charset val="238"/>
      </rPr>
      <t>Cena nebude v průběhu stavby zvyšována z titulu inflace nebo kurzovních rozdílů.</t>
    </r>
  </si>
  <si>
    <r>
      <t>27)</t>
    </r>
    <r>
      <rPr>
        <sz val="10"/>
        <rFont val="Times New Roman"/>
        <family val="1"/>
        <charset val="238"/>
      </rPr>
      <t xml:space="preserve">   </t>
    </r>
    <r>
      <rPr>
        <sz val="10"/>
        <rFont val="Calibri"/>
        <family val="2"/>
        <charset val="238"/>
      </rPr>
      <t>Pevná nabídková cena musí zahrnovat veškeré náklady spojené s úplným dokončením díla včetně veškerých průvodních činností a nákladů spojených s realizací a předáním díla.</t>
    </r>
  </si>
  <si>
    <r>
      <t>28)</t>
    </r>
    <r>
      <rPr>
        <sz val="10"/>
        <rFont val="Times New Roman"/>
        <family val="1"/>
        <charset val="238"/>
      </rPr>
      <t xml:space="preserve">   </t>
    </r>
    <r>
      <rPr>
        <sz val="10"/>
        <rFont val="Calibri"/>
        <family val="2"/>
        <charset val="238"/>
      </rPr>
      <t xml:space="preserve"> DPH bude uvedena zvlášť.</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</si>
</sst>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8"/>
      <name val="MS Sans Serif"/>
      <family val="2"/>
    </font>
    <font>
      <b/>
      <sz val="10"/>
      <color rgb="FF8DB3E2"/>
      <name val="Calibri"/>
      <family val="2"/>
      <charset val="238"/>
    </font>
    <font>
      <sz val="10"/>
      <name val="Calibri"/>
      <family val="2"/>
      <charset val="238"/>
    </font>
    <font>
      <sz val="7"/>
      <name val="Times New Roman"/>
      <family val="1"/>
      <charset val="238"/>
    </font>
    <font>
      <sz val="10"/>
      <name val="Times New Roman"/>
      <family val="1"/>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7" fillId="0" borderId="0" applyNumberFormat="0" applyFill="0" applyBorder="0" applyAlignment="0" applyProtection="0"/>
    <xf numFmtId="0" fontId="49" fillId="0" borderId="1" applyAlignment="0">
      <alignment vertical="top" wrapText="1"/>
      <protection locked="0"/>
    </xf>
  </cellStyleXfs>
  <cellXfs count="42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30"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167" fontId="22" fillId="2" borderId="23" xfId="0" applyNumberFormat="1" applyFont="1" applyFill="1" applyBorder="1" applyAlignment="1" applyProtection="1">
      <alignment vertical="center"/>
      <protection locked="0"/>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39" fillId="0" borderId="17" xfId="0" applyFont="1" applyBorder="1" applyAlignment="1">
      <alignment horizontal="left" vertical="center" wrapText="1"/>
    </xf>
    <xf numFmtId="0" fontId="39" fillId="0" borderId="23" xfId="0" applyFont="1" applyBorder="1" applyAlignment="1">
      <alignment horizontal="left" vertical="center" wrapText="1"/>
    </xf>
    <xf numFmtId="0" fontId="39" fillId="0" borderId="23" xfId="0" applyFont="1" applyBorder="1" applyAlignment="1">
      <alignment horizontal="left" vertical="center"/>
    </xf>
    <xf numFmtId="167" fontId="39"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1" fillId="0" borderId="1" xfId="0" applyFont="1" applyBorder="1" applyAlignment="1">
      <alignment horizontal="center" vertical="center"/>
    </xf>
    <xf numFmtId="0" fontId="41" fillId="0" borderId="1" xfId="0" applyFont="1" applyBorder="1" applyAlignment="1">
      <alignment horizontal="center" vertical="center" wrapText="1"/>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0" fontId="43" fillId="0" borderId="1" xfId="0" applyFont="1" applyBorder="1" applyAlignment="1">
      <alignment horizontal="left" vertical="center" wrapText="1"/>
    </xf>
    <xf numFmtId="0" fontId="42" fillId="0" borderId="29" xfId="0" applyFont="1" applyBorder="1" applyAlignment="1">
      <alignment horizontal="left" wrapText="1"/>
    </xf>
    <xf numFmtId="49" fontId="43" fillId="0" borderId="1" xfId="0" applyNumberFormat="1" applyFont="1" applyBorder="1" applyAlignment="1">
      <alignment horizontal="left" vertical="center" wrapText="1"/>
    </xf>
    <xf numFmtId="0" fontId="50" fillId="0" borderId="1" xfId="2" applyFont="1" applyAlignment="1">
      <alignment vertical="top"/>
      <protection locked="0"/>
    </xf>
    <xf numFmtId="0" fontId="49" fillId="0" borderId="1" xfId="2" applyAlignment="1">
      <alignment vertical="top"/>
      <protection locked="0"/>
    </xf>
    <xf numFmtId="0" fontId="51" fillId="0" borderId="1" xfId="2" applyFont="1" applyAlignment="1">
      <alignment horizontal="justify" vertical="top"/>
      <protection locked="0"/>
    </xf>
    <xf numFmtId="0" fontId="51" fillId="0" borderId="1" xfId="2" applyFont="1" applyAlignment="1">
      <alignment vertical="top"/>
      <protection locked="0"/>
    </xf>
  </cellXfs>
  <cellStyles count="3">
    <cellStyle name="Hypertextový odkaz" xfId="1" builtinId="8"/>
    <cellStyle name="Normální" xfId="0" builtinId="0" customBuiltin="1"/>
    <cellStyle name="normální 2 2" xfId="2" xr:uid="{EAC0DDA5-111C-4840-8500-30CBBFB6259A}"/>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9"/>
  <sheetViews>
    <sheetView showGridLines="0" topLeftCell="A34" workbookViewId="0"/>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8" t="s">
        <v>0</v>
      </c>
      <c r="AZ1" s="18" t="s">
        <v>1</v>
      </c>
      <c r="BA1" s="18" t="s">
        <v>2</v>
      </c>
      <c r="BB1" s="18" t="s">
        <v>3</v>
      </c>
      <c r="BT1" s="18" t="s">
        <v>4</v>
      </c>
      <c r="BU1" s="18" t="s">
        <v>4</v>
      </c>
      <c r="BV1" s="18" t="s">
        <v>5</v>
      </c>
    </row>
    <row r="2" spans="1:74" s="1" customFormat="1" ht="36.9" customHeight="1">
      <c r="AR2" s="401"/>
      <c r="AS2" s="401"/>
      <c r="AT2" s="401"/>
      <c r="AU2" s="401"/>
      <c r="AV2" s="401"/>
      <c r="AW2" s="401"/>
      <c r="AX2" s="401"/>
      <c r="AY2" s="401"/>
      <c r="AZ2" s="401"/>
      <c r="BA2" s="401"/>
      <c r="BB2" s="401"/>
      <c r="BC2" s="401"/>
      <c r="BD2" s="401"/>
      <c r="BE2" s="401"/>
      <c r="BS2" s="19" t="s">
        <v>6</v>
      </c>
      <c r="BT2" s="19" t="s">
        <v>7</v>
      </c>
    </row>
    <row r="3" spans="1:74" s="1" customFormat="1" ht="6.9"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65" t="s">
        <v>14</v>
      </c>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24"/>
      <c r="AQ5" s="24"/>
      <c r="AR5" s="22"/>
      <c r="BE5" s="362" t="s">
        <v>15</v>
      </c>
      <c r="BS5" s="19" t="s">
        <v>6</v>
      </c>
    </row>
    <row r="6" spans="1:74" s="1" customFormat="1" ht="36.9" customHeight="1">
      <c r="B6" s="23"/>
      <c r="C6" s="24"/>
      <c r="D6" s="30" t="s">
        <v>16</v>
      </c>
      <c r="E6" s="24"/>
      <c r="F6" s="24"/>
      <c r="G6" s="24"/>
      <c r="H6" s="24"/>
      <c r="I6" s="24"/>
      <c r="J6" s="24"/>
      <c r="K6" s="367" t="s">
        <v>17</v>
      </c>
      <c r="L6" s="366"/>
      <c r="M6" s="366"/>
      <c r="N6" s="366"/>
      <c r="O6" s="366"/>
      <c r="P6" s="366"/>
      <c r="Q6" s="366"/>
      <c r="R6" s="366"/>
      <c r="S6" s="366"/>
      <c r="T6" s="366"/>
      <c r="U6" s="366"/>
      <c r="V6" s="366"/>
      <c r="W6" s="366"/>
      <c r="X6" s="366"/>
      <c r="Y6" s="366"/>
      <c r="Z6" s="366"/>
      <c r="AA6" s="366"/>
      <c r="AB6" s="366"/>
      <c r="AC6" s="366"/>
      <c r="AD6" s="366"/>
      <c r="AE6" s="366"/>
      <c r="AF6" s="366"/>
      <c r="AG6" s="366"/>
      <c r="AH6" s="366"/>
      <c r="AI6" s="366"/>
      <c r="AJ6" s="366"/>
      <c r="AK6" s="366"/>
      <c r="AL6" s="366"/>
      <c r="AM6" s="366"/>
      <c r="AN6" s="366"/>
      <c r="AO6" s="366"/>
      <c r="AP6" s="24"/>
      <c r="AQ6" s="24"/>
      <c r="AR6" s="22"/>
      <c r="BE6" s="363"/>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21</v>
      </c>
      <c r="AO7" s="24"/>
      <c r="AP7" s="24"/>
      <c r="AQ7" s="24"/>
      <c r="AR7" s="22"/>
      <c r="BE7" s="363"/>
      <c r="BS7" s="19" t="s">
        <v>6</v>
      </c>
    </row>
    <row r="8" spans="1:74" s="1" customFormat="1" ht="12" customHeight="1">
      <c r="B8" s="23"/>
      <c r="C8" s="24"/>
      <c r="D8" s="31"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24</v>
      </c>
      <c r="AL8" s="24"/>
      <c r="AM8" s="24"/>
      <c r="AN8" s="32" t="s">
        <v>25</v>
      </c>
      <c r="AO8" s="24"/>
      <c r="AP8" s="24"/>
      <c r="AQ8" s="24"/>
      <c r="AR8" s="22"/>
      <c r="BE8" s="363"/>
      <c r="BS8" s="19" t="s">
        <v>6</v>
      </c>
    </row>
    <row r="9" spans="1:74" s="1" customFormat="1" ht="29.25" customHeight="1">
      <c r="B9" s="23"/>
      <c r="C9" s="24"/>
      <c r="D9" s="28" t="s">
        <v>26</v>
      </c>
      <c r="E9" s="24"/>
      <c r="F9" s="24"/>
      <c r="G9" s="24"/>
      <c r="H9" s="24"/>
      <c r="I9" s="24"/>
      <c r="J9" s="24"/>
      <c r="K9" s="33"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3" t="s">
        <v>29</v>
      </c>
      <c r="AO9" s="24"/>
      <c r="AP9" s="24"/>
      <c r="AQ9" s="24"/>
      <c r="AR9" s="22"/>
      <c r="BE9" s="363"/>
      <c r="BS9" s="19" t="s">
        <v>6</v>
      </c>
    </row>
    <row r="10" spans="1:74" s="1" customFormat="1" ht="12" customHeight="1">
      <c r="B10" s="23"/>
      <c r="C10" s="24"/>
      <c r="D10" s="31"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31</v>
      </c>
      <c r="AL10" s="24"/>
      <c r="AM10" s="24"/>
      <c r="AN10" s="29" t="s">
        <v>32</v>
      </c>
      <c r="AO10" s="24"/>
      <c r="AP10" s="24"/>
      <c r="AQ10" s="24"/>
      <c r="AR10" s="22"/>
      <c r="BE10" s="363"/>
      <c r="BS10" s="19" t="s">
        <v>6</v>
      </c>
    </row>
    <row r="11" spans="1:74" s="1" customFormat="1" ht="18.45"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34</v>
      </c>
      <c r="AL11" s="24"/>
      <c r="AM11" s="24"/>
      <c r="AN11" s="29" t="s">
        <v>32</v>
      </c>
      <c r="AO11" s="24"/>
      <c r="AP11" s="24"/>
      <c r="AQ11" s="24"/>
      <c r="AR11" s="22"/>
      <c r="BE11" s="363"/>
      <c r="BS11" s="19" t="s">
        <v>6</v>
      </c>
    </row>
    <row r="12" spans="1:74" s="1" customFormat="1" ht="6.9"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63"/>
      <c r="BS12" s="19" t="s">
        <v>6</v>
      </c>
    </row>
    <row r="13" spans="1:74" s="1" customFormat="1" ht="12" customHeight="1">
      <c r="B13" s="23"/>
      <c r="C13" s="24"/>
      <c r="D13" s="31" t="s">
        <v>35</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31</v>
      </c>
      <c r="AL13" s="24"/>
      <c r="AM13" s="24"/>
      <c r="AN13" s="34" t="s">
        <v>36</v>
      </c>
      <c r="AO13" s="24"/>
      <c r="AP13" s="24"/>
      <c r="AQ13" s="24"/>
      <c r="AR13" s="22"/>
      <c r="BE13" s="363"/>
      <c r="BS13" s="19" t="s">
        <v>6</v>
      </c>
    </row>
    <row r="14" spans="1:74" ht="13.2">
      <c r="B14" s="23"/>
      <c r="C14" s="24"/>
      <c r="D14" s="24"/>
      <c r="E14" s="368" t="s">
        <v>36</v>
      </c>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1" t="s">
        <v>34</v>
      </c>
      <c r="AL14" s="24"/>
      <c r="AM14" s="24"/>
      <c r="AN14" s="34" t="s">
        <v>36</v>
      </c>
      <c r="AO14" s="24"/>
      <c r="AP14" s="24"/>
      <c r="AQ14" s="24"/>
      <c r="AR14" s="22"/>
      <c r="BE14" s="363"/>
      <c r="BS14" s="19" t="s">
        <v>6</v>
      </c>
    </row>
    <row r="15" spans="1:74" s="1" customFormat="1" ht="6.9"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63"/>
      <c r="BS15" s="19" t="s">
        <v>4</v>
      </c>
    </row>
    <row r="16" spans="1:74" s="1" customFormat="1" ht="12" customHeight="1">
      <c r="B16" s="23"/>
      <c r="C16" s="24"/>
      <c r="D16" s="31" t="s">
        <v>37</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31</v>
      </c>
      <c r="AL16" s="24"/>
      <c r="AM16" s="24"/>
      <c r="AN16" s="29" t="s">
        <v>32</v>
      </c>
      <c r="AO16" s="24"/>
      <c r="AP16" s="24"/>
      <c r="AQ16" s="24"/>
      <c r="AR16" s="22"/>
      <c r="BE16" s="363"/>
      <c r="BS16" s="19" t="s">
        <v>38</v>
      </c>
    </row>
    <row r="17" spans="1:71" s="1" customFormat="1" ht="18.45" customHeight="1">
      <c r="B17" s="23"/>
      <c r="C17" s="24"/>
      <c r="D17" s="24"/>
      <c r="E17" s="29" t="s">
        <v>39</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34</v>
      </c>
      <c r="AL17" s="24"/>
      <c r="AM17" s="24"/>
      <c r="AN17" s="29" t="s">
        <v>32</v>
      </c>
      <c r="AO17" s="24"/>
      <c r="AP17" s="24"/>
      <c r="AQ17" s="24"/>
      <c r="AR17" s="22"/>
      <c r="BE17" s="363"/>
      <c r="BS17" s="19" t="s">
        <v>38</v>
      </c>
    </row>
    <row r="18" spans="1:71" s="1" customFormat="1" ht="6.9"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63"/>
      <c r="BS18" s="19" t="s">
        <v>40</v>
      </c>
    </row>
    <row r="19" spans="1:71" s="1" customFormat="1" ht="12" customHeight="1">
      <c r="B19" s="23"/>
      <c r="C19" s="24"/>
      <c r="D19" s="31" t="s">
        <v>41</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31</v>
      </c>
      <c r="AL19" s="24"/>
      <c r="AM19" s="24"/>
      <c r="AN19" s="29" t="s">
        <v>42</v>
      </c>
      <c r="AO19" s="24"/>
      <c r="AP19" s="24"/>
      <c r="AQ19" s="24"/>
      <c r="AR19" s="22"/>
      <c r="BE19" s="363"/>
      <c r="BS19" s="19" t="s">
        <v>43</v>
      </c>
    </row>
    <row r="20" spans="1:71" s="1" customFormat="1" ht="18.45" customHeight="1">
      <c r="B20" s="23"/>
      <c r="C20" s="24"/>
      <c r="D20" s="24"/>
      <c r="E20" s="29" t="s">
        <v>44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34</v>
      </c>
      <c r="AL20" s="24"/>
      <c r="AM20" s="24"/>
      <c r="AN20" s="29" t="s">
        <v>32</v>
      </c>
      <c r="AO20" s="24"/>
      <c r="AP20" s="24"/>
      <c r="AQ20" s="24"/>
      <c r="AR20" s="22"/>
      <c r="BE20" s="363"/>
      <c r="BS20" s="19" t="s">
        <v>4</v>
      </c>
    </row>
    <row r="21" spans="1:71" s="1" customFormat="1" ht="6.9"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63"/>
    </row>
    <row r="22" spans="1:71" s="1" customFormat="1" ht="12" customHeight="1">
      <c r="B22" s="23"/>
      <c r="C22" s="24"/>
      <c r="D22" s="31" t="s">
        <v>45</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63"/>
    </row>
    <row r="23" spans="1:71" s="1" customFormat="1" ht="47.25" customHeight="1">
      <c r="B23" s="23"/>
      <c r="C23" s="24"/>
      <c r="D23" s="24"/>
      <c r="E23" s="370" t="s">
        <v>46</v>
      </c>
      <c r="F23" s="370"/>
      <c r="G23" s="370"/>
      <c r="H23" s="370"/>
      <c r="I23" s="370"/>
      <c r="J23" s="370"/>
      <c r="K23" s="370"/>
      <c r="L23" s="370"/>
      <c r="M23" s="370"/>
      <c r="N23" s="370"/>
      <c r="O23" s="370"/>
      <c r="P23" s="370"/>
      <c r="Q23" s="370"/>
      <c r="R23" s="370"/>
      <c r="S23" s="370"/>
      <c r="T23" s="370"/>
      <c r="U23" s="370"/>
      <c r="V23" s="370"/>
      <c r="W23" s="370"/>
      <c r="X23" s="370"/>
      <c r="Y23" s="370"/>
      <c r="Z23" s="370"/>
      <c r="AA23" s="370"/>
      <c r="AB23" s="370"/>
      <c r="AC23" s="370"/>
      <c r="AD23" s="370"/>
      <c r="AE23" s="370"/>
      <c r="AF23" s="370"/>
      <c r="AG23" s="370"/>
      <c r="AH23" s="370"/>
      <c r="AI23" s="370"/>
      <c r="AJ23" s="370"/>
      <c r="AK23" s="370"/>
      <c r="AL23" s="370"/>
      <c r="AM23" s="370"/>
      <c r="AN23" s="370"/>
      <c r="AO23" s="24"/>
      <c r="AP23" s="24"/>
      <c r="AQ23" s="24"/>
      <c r="AR23" s="22"/>
      <c r="BE23" s="363"/>
    </row>
    <row r="24" spans="1:71" s="1" customFormat="1" ht="6.9"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63"/>
    </row>
    <row r="25" spans="1:71" s="1" customFormat="1" ht="6.9" customHeight="1">
      <c r="B25" s="23"/>
      <c r="C25" s="24"/>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4"/>
      <c r="AQ25" s="24"/>
      <c r="AR25" s="22"/>
      <c r="BE25" s="363"/>
    </row>
    <row r="26" spans="1:71" s="2" customFormat="1" ht="25.95" customHeight="1">
      <c r="A26" s="37"/>
      <c r="B26" s="38"/>
      <c r="C26" s="39"/>
      <c r="D26" s="40" t="s">
        <v>47</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371">
        <f>ROUND(AG54,0)</f>
        <v>0</v>
      </c>
      <c r="AL26" s="372"/>
      <c r="AM26" s="372"/>
      <c r="AN26" s="372"/>
      <c r="AO26" s="372"/>
      <c r="AP26" s="39"/>
      <c r="AQ26" s="39"/>
      <c r="AR26" s="42"/>
      <c r="BE26" s="363"/>
    </row>
    <row r="27" spans="1:71" s="2" customFormat="1" ht="6.9"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2"/>
      <c r="BE27" s="363"/>
    </row>
    <row r="28" spans="1:71" s="2" customFormat="1" ht="13.2">
      <c r="A28" s="37"/>
      <c r="B28" s="38"/>
      <c r="C28" s="39"/>
      <c r="D28" s="39"/>
      <c r="E28" s="39"/>
      <c r="F28" s="39"/>
      <c r="G28" s="39"/>
      <c r="H28" s="39"/>
      <c r="I28" s="39"/>
      <c r="J28" s="39"/>
      <c r="K28" s="39"/>
      <c r="L28" s="373" t="s">
        <v>48</v>
      </c>
      <c r="M28" s="373"/>
      <c r="N28" s="373"/>
      <c r="O28" s="373"/>
      <c r="P28" s="373"/>
      <c r="Q28" s="39"/>
      <c r="R28" s="39"/>
      <c r="S28" s="39"/>
      <c r="T28" s="39"/>
      <c r="U28" s="39"/>
      <c r="V28" s="39"/>
      <c r="W28" s="373" t="s">
        <v>49</v>
      </c>
      <c r="X28" s="373"/>
      <c r="Y28" s="373"/>
      <c r="Z28" s="373"/>
      <c r="AA28" s="373"/>
      <c r="AB28" s="373"/>
      <c r="AC28" s="373"/>
      <c r="AD28" s="373"/>
      <c r="AE28" s="373"/>
      <c r="AF28" s="39"/>
      <c r="AG28" s="39"/>
      <c r="AH28" s="39"/>
      <c r="AI28" s="39"/>
      <c r="AJ28" s="39"/>
      <c r="AK28" s="373" t="s">
        <v>50</v>
      </c>
      <c r="AL28" s="373"/>
      <c r="AM28" s="373"/>
      <c r="AN28" s="373"/>
      <c r="AO28" s="373"/>
      <c r="AP28" s="39"/>
      <c r="AQ28" s="39"/>
      <c r="AR28" s="42"/>
      <c r="BE28" s="363"/>
    </row>
    <row r="29" spans="1:71" s="3" customFormat="1" ht="14.4" customHeight="1">
      <c r="B29" s="43"/>
      <c r="C29" s="44"/>
      <c r="D29" s="31" t="s">
        <v>51</v>
      </c>
      <c r="E29" s="44"/>
      <c r="F29" s="31" t="s">
        <v>52</v>
      </c>
      <c r="G29" s="44"/>
      <c r="H29" s="44"/>
      <c r="I29" s="44"/>
      <c r="J29" s="44"/>
      <c r="K29" s="44"/>
      <c r="L29" s="376">
        <v>0.21</v>
      </c>
      <c r="M29" s="375"/>
      <c r="N29" s="375"/>
      <c r="O29" s="375"/>
      <c r="P29" s="375"/>
      <c r="Q29" s="44"/>
      <c r="R29" s="44"/>
      <c r="S29" s="44"/>
      <c r="T29" s="44"/>
      <c r="U29" s="44"/>
      <c r="V29" s="44"/>
      <c r="W29" s="374">
        <f>ROUND(AZ54, 0)</f>
        <v>0</v>
      </c>
      <c r="X29" s="375"/>
      <c r="Y29" s="375"/>
      <c r="Z29" s="375"/>
      <c r="AA29" s="375"/>
      <c r="AB29" s="375"/>
      <c r="AC29" s="375"/>
      <c r="AD29" s="375"/>
      <c r="AE29" s="375"/>
      <c r="AF29" s="44"/>
      <c r="AG29" s="44"/>
      <c r="AH29" s="44"/>
      <c r="AI29" s="44"/>
      <c r="AJ29" s="44"/>
      <c r="AK29" s="374">
        <f>ROUND(AV54, 0)</f>
        <v>0</v>
      </c>
      <c r="AL29" s="375"/>
      <c r="AM29" s="375"/>
      <c r="AN29" s="375"/>
      <c r="AO29" s="375"/>
      <c r="AP29" s="44"/>
      <c r="AQ29" s="44"/>
      <c r="AR29" s="45"/>
      <c r="BE29" s="364"/>
    </row>
    <row r="30" spans="1:71" s="3" customFormat="1" ht="14.4" customHeight="1">
      <c r="B30" s="43"/>
      <c r="C30" s="44"/>
      <c r="D30" s="44"/>
      <c r="E30" s="44"/>
      <c r="F30" s="31" t="s">
        <v>53</v>
      </c>
      <c r="G30" s="44"/>
      <c r="H30" s="44"/>
      <c r="I30" s="44"/>
      <c r="J30" s="44"/>
      <c r="K30" s="44"/>
      <c r="L30" s="376">
        <v>0.15</v>
      </c>
      <c r="M30" s="375"/>
      <c r="N30" s="375"/>
      <c r="O30" s="375"/>
      <c r="P30" s="375"/>
      <c r="Q30" s="44"/>
      <c r="R30" s="44"/>
      <c r="S30" s="44"/>
      <c r="T30" s="44"/>
      <c r="U30" s="44"/>
      <c r="V30" s="44"/>
      <c r="W30" s="374">
        <f>ROUND(BA54, 0)</f>
        <v>0</v>
      </c>
      <c r="X30" s="375"/>
      <c r="Y30" s="375"/>
      <c r="Z30" s="375"/>
      <c r="AA30" s="375"/>
      <c r="AB30" s="375"/>
      <c r="AC30" s="375"/>
      <c r="AD30" s="375"/>
      <c r="AE30" s="375"/>
      <c r="AF30" s="44"/>
      <c r="AG30" s="44"/>
      <c r="AH30" s="44"/>
      <c r="AI30" s="44"/>
      <c r="AJ30" s="44"/>
      <c r="AK30" s="374">
        <f>ROUND(AW54, 0)</f>
        <v>0</v>
      </c>
      <c r="AL30" s="375"/>
      <c r="AM30" s="375"/>
      <c r="AN30" s="375"/>
      <c r="AO30" s="375"/>
      <c r="AP30" s="44"/>
      <c r="AQ30" s="44"/>
      <c r="AR30" s="45"/>
      <c r="BE30" s="364"/>
    </row>
    <row r="31" spans="1:71" s="3" customFormat="1" ht="14.4" hidden="1" customHeight="1">
      <c r="B31" s="43"/>
      <c r="C31" s="44"/>
      <c r="D31" s="44"/>
      <c r="E31" s="44"/>
      <c r="F31" s="31" t="s">
        <v>54</v>
      </c>
      <c r="G31" s="44"/>
      <c r="H31" s="44"/>
      <c r="I31" s="44"/>
      <c r="J31" s="44"/>
      <c r="K31" s="44"/>
      <c r="L31" s="376">
        <v>0.21</v>
      </c>
      <c r="M31" s="375"/>
      <c r="N31" s="375"/>
      <c r="O31" s="375"/>
      <c r="P31" s="375"/>
      <c r="Q31" s="44"/>
      <c r="R31" s="44"/>
      <c r="S31" s="44"/>
      <c r="T31" s="44"/>
      <c r="U31" s="44"/>
      <c r="V31" s="44"/>
      <c r="W31" s="374">
        <f>ROUND(BB54, 0)</f>
        <v>0</v>
      </c>
      <c r="X31" s="375"/>
      <c r="Y31" s="375"/>
      <c r="Z31" s="375"/>
      <c r="AA31" s="375"/>
      <c r="AB31" s="375"/>
      <c r="AC31" s="375"/>
      <c r="AD31" s="375"/>
      <c r="AE31" s="375"/>
      <c r="AF31" s="44"/>
      <c r="AG31" s="44"/>
      <c r="AH31" s="44"/>
      <c r="AI31" s="44"/>
      <c r="AJ31" s="44"/>
      <c r="AK31" s="374">
        <v>0</v>
      </c>
      <c r="AL31" s="375"/>
      <c r="AM31" s="375"/>
      <c r="AN31" s="375"/>
      <c r="AO31" s="375"/>
      <c r="AP31" s="44"/>
      <c r="AQ31" s="44"/>
      <c r="AR31" s="45"/>
      <c r="BE31" s="364"/>
    </row>
    <row r="32" spans="1:71" s="3" customFormat="1" ht="14.4" hidden="1" customHeight="1">
      <c r="B32" s="43"/>
      <c r="C32" s="44"/>
      <c r="D32" s="44"/>
      <c r="E32" s="44"/>
      <c r="F32" s="31" t="s">
        <v>55</v>
      </c>
      <c r="G32" s="44"/>
      <c r="H32" s="44"/>
      <c r="I32" s="44"/>
      <c r="J32" s="44"/>
      <c r="K32" s="44"/>
      <c r="L32" s="376">
        <v>0.15</v>
      </c>
      <c r="M32" s="375"/>
      <c r="N32" s="375"/>
      <c r="O32" s="375"/>
      <c r="P32" s="375"/>
      <c r="Q32" s="44"/>
      <c r="R32" s="44"/>
      <c r="S32" s="44"/>
      <c r="T32" s="44"/>
      <c r="U32" s="44"/>
      <c r="V32" s="44"/>
      <c r="W32" s="374">
        <f>ROUND(BC54, 0)</f>
        <v>0</v>
      </c>
      <c r="X32" s="375"/>
      <c r="Y32" s="375"/>
      <c r="Z32" s="375"/>
      <c r="AA32" s="375"/>
      <c r="AB32" s="375"/>
      <c r="AC32" s="375"/>
      <c r="AD32" s="375"/>
      <c r="AE32" s="375"/>
      <c r="AF32" s="44"/>
      <c r="AG32" s="44"/>
      <c r="AH32" s="44"/>
      <c r="AI32" s="44"/>
      <c r="AJ32" s="44"/>
      <c r="AK32" s="374">
        <v>0</v>
      </c>
      <c r="AL32" s="375"/>
      <c r="AM32" s="375"/>
      <c r="AN32" s="375"/>
      <c r="AO32" s="375"/>
      <c r="AP32" s="44"/>
      <c r="AQ32" s="44"/>
      <c r="AR32" s="45"/>
      <c r="BE32" s="364"/>
    </row>
    <row r="33" spans="1:57" s="3" customFormat="1" ht="14.4" hidden="1" customHeight="1">
      <c r="B33" s="43"/>
      <c r="C33" s="44"/>
      <c r="D33" s="44"/>
      <c r="E33" s="44"/>
      <c r="F33" s="31" t="s">
        <v>56</v>
      </c>
      <c r="G33" s="44"/>
      <c r="H33" s="44"/>
      <c r="I33" s="44"/>
      <c r="J33" s="44"/>
      <c r="K33" s="44"/>
      <c r="L33" s="376">
        <v>0</v>
      </c>
      <c r="M33" s="375"/>
      <c r="N33" s="375"/>
      <c r="O33" s="375"/>
      <c r="P33" s="375"/>
      <c r="Q33" s="44"/>
      <c r="R33" s="44"/>
      <c r="S33" s="44"/>
      <c r="T33" s="44"/>
      <c r="U33" s="44"/>
      <c r="V33" s="44"/>
      <c r="W33" s="374">
        <f>ROUND(BD54, 0)</f>
        <v>0</v>
      </c>
      <c r="X33" s="375"/>
      <c r="Y33" s="375"/>
      <c r="Z33" s="375"/>
      <c r="AA33" s="375"/>
      <c r="AB33" s="375"/>
      <c r="AC33" s="375"/>
      <c r="AD33" s="375"/>
      <c r="AE33" s="375"/>
      <c r="AF33" s="44"/>
      <c r="AG33" s="44"/>
      <c r="AH33" s="44"/>
      <c r="AI33" s="44"/>
      <c r="AJ33" s="44"/>
      <c r="AK33" s="374">
        <v>0</v>
      </c>
      <c r="AL33" s="375"/>
      <c r="AM33" s="375"/>
      <c r="AN33" s="375"/>
      <c r="AO33" s="375"/>
      <c r="AP33" s="44"/>
      <c r="AQ33" s="44"/>
      <c r="AR33" s="45"/>
    </row>
    <row r="34" spans="1:57" s="2" customFormat="1" ht="6.9"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2"/>
      <c r="BE34" s="37"/>
    </row>
    <row r="35" spans="1:57" s="2" customFormat="1" ht="25.95" customHeight="1">
      <c r="A35" s="37"/>
      <c r="B35" s="38"/>
      <c r="C35" s="46"/>
      <c r="D35" s="47" t="s">
        <v>57</v>
      </c>
      <c r="E35" s="48"/>
      <c r="F35" s="48"/>
      <c r="G35" s="48"/>
      <c r="H35" s="48"/>
      <c r="I35" s="48"/>
      <c r="J35" s="48"/>
      <c r="K35" s="48"/>
      <c r="L35" s="48"/>
      <c r="M35" s="48"/>
      <c r="N35" s="48"/>
      <c r="O35" s="48"/>
      <c r="P35" s="48"/>
      <c r="Q35" s="48"/>
      <c r="R35" s="48"/>
      <c r="S35" s="48"/>
      <c r="T35" s="49" t="s">
        <v>58</v>
      </c>
      <c r="U35" s="48"/>
      <c r="V35" s="48"/>
      <c r="W35" s="48"/>
      <c r="X35" s="377" t="s">
        <v>59</v>
      </c>
      <c r="Y35" s="378"/>
      <c r="Z35" s="378"/>
      <c r="AA35" s="378"/>
      <c r="AB35" s="378"/>
      <c r="AC35" s="48"/>
      <c r="AD35" s="48"/>
      <c r="AE35" s="48"/>
      <c r="AF35" s="48"/>
      <c r="AG35" s="48"/>
      <c r="AH35" s="48"/>
      <c r="AI35" s="48"/>
      <c r="AJ35" s="48"/>
      <c r="AK35" s="379">
        <f>SUM(AK26:AK33)</f>
        <v>0</v>
      </c>
      <c r="AL35" s="378"/>
      <c r="AM35" s="378"/>
      <c r="AN35" s="378"/>
      <c r="AO35" s="380"/>
      <c r="AP35" s="46"/>
      <c r="AQ35" s="46"/>
      <c r="AR35" s="42"/>
      <c r="BE35" s="37"/>
    </row>
    <row r="36" spans="1:57" s="2" customFormat="1" ht="6.9"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2"/>
      <c r="BE36" s="37"/>
    </row>
    <row r="37" spans="1:57" s="2" customFormat="1" ht="6.9" customHeight="1">
      <c r="A37" s="37"/>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42"/>
      <c r="BE37" s="37"/>
    </row>
    <row r="41" spans="1:57" s="2" customFormat="1" ht="6.9" customHeight="1">
      <c r="A41" s="37"/>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42"/>
      <c r="BE41" s="37"/>
    </row>
    <row r="42" spans="1:57" s="2" customFormat="1" ht="24.9" customHeight="1">
      <c r="A42" s="37"/>
      <c r="B42" s="38"/>
      <c r="C42" s="25" t="s">
        <v>60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2"/>
      <c r="BE42" s="37"/>
    </row>
    <row r="43" spans="1:57" s="2" customFormat="1" ht="6.9"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2"/>
      <c r="BE43" s="37"/>
    </row>
    <row r="44" spans="1:57" s="4" customFormat="1" ht="12" customHeight="1">
      <c r="B44" s="54"/>
      <c r="C44" s="31" t="s">
        <v>13</v>
      </c>
      <c r="D44" s="55"/>
      <c r="E44" s="55"/>
      <c r="F44" s="55"/>
      <c r="G44" s="55"/>
      <c r="H44" s="55"/>
      <c r="I44" s="55"/>
      <c r="J44" s="55"/>
      <c r="K44" s="55"/>
      <c r="L44" s="55" t="str">
        <f>K5</f>
        <v>R19-067_III</v>
      </c>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6"/>
    </row>
    <row r="45" spans="1:57" s="5" customFormat="1" ht="36.9" customHeight="1">
      <c r="B45" s="57"/>
      <c r="C45" s="58" t="s">
        <v>16</v>
      </c>
      <c r="D45" s="59"/>
      <c r="E45" s="59"/>
      <c r="F45" s="59"/>
      <c r="G45" s="59"/>
      <c r="H45" s="59"/>
      <c r="I45" s="59"/>
      <c r="J45" s="59"/>
      <c r="K45" s="59"/>
      <c r="L45" s="381" t="str">
        <f>K6</f>
        <v>BENEŠOV - DOPRAVNÍ OPATŘENÍ U NÁDRAŽÍ (město-SFDI-uznatelné náklady)</v>
      </c>
      <c r="M45" s="382"/>
      <c r="N45" s="382"/>
      <c r="O45" s="382"/>
      <c r="P45" s="382"/>
      <c r="Q45" s="382"/>
      <c r="R45" s="382"/>
      <c r="S45" s="382"/>
      <c r="T45" s="382"/>
      <c r="U45" s="382"/>
      <c r="V45" s="382"/>
      <c r="W45" s="382"/>
      <c r="X45" s="382"/>
      <c r="Y45" s="382"/>
      <c r="Z45" s="382"/>
      <c r="AA45" s="382"/>
      <c r="AB45" s="382"/>
      <c r="AC45" s="382"/>
      <c r="AD45" s="382"/>
      <c r="AE45" s="382"/>
      <c r="AF45" s="382"/>
      <c r="AG45" s="382"/>
      <c r="AH45" s="382"/>
      <c r="AI45" s="382"/>
      <c r="AJ45" s="382"/>
      <c r="AK45" s="382"/>
      <c r="AL45" s="382"/>
      <c r="AM45" s="382"/>
      <c r="AN45" s="382"/>
      <c r="AO45" s="382"/>
      <c r="AP45" s="59"/>
      <c r="AQ45" s="59"/>
      <c r="AR45" s="60"/>
    </row>
    <row r="46" spans="1:57" s="2" customFormat="1" ht="6.9"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2"/>
      <c r="BE46" s="37"/>
    </row>
    <row r="47" spans="1:57" s="2" customFormat="1" ht="12" customHeight="1">
      <c r="A47" s="37"/>
      <c r="B47" s="38"/>
      <c r="C47" s="31" t="s">
        <v>22</v>
      </c>
      <c r="D47" s="39"/>
      <c r="E47" s="39"/>
      <c r="F47" s="39"/>
      <c r="G47" s="39"/>
      <c r="H47" s="39"/>
      <c r="I47" s="39"/>
      <c r="J47" s="39"/>
      <c r="K47" s="39"/>
      <c r="L47" s="61" t="str">
        <f>IF(K8="","",K8)</f>
        <v>Benešov</v>
      </c>
      <c r="M47" s="39"/>
      <c r="N47" s="39"/>
      <c r="O47" s="39"/>
      <c r="P47" s="39"/>
      <c r="Q47" s="39"/>
      <c r="R47" s="39"/>
      <c r="S47" s="39"/>
      <c r="T47" s="39"/>
      <c r="U47" s="39"/>
      <c r="V47" s="39"/>
      <c r="W47" s="39"/>
      <c r="X47" s="39"/>
      <c r="Y47" s="39"/>
      <c r="Z47" s="39"/>
      <c r="AA47" s="39"/>
      <c r="AB47" s="39"/>
      <c r="AC47" s="39"/>
      <c r="AD47" s="39"/>
      <c r="AE47" s="39"/>
      <c r="AF47" s="39"/>
      <c r="AG47" s="39"/>
      <c r="AH47" s="39"/>
      <c r="AI47" s="31" t="s">
        <v>24</v>
      </c>
      <c r="AJ47" s="39"/>
      <c r="AK47" s="39"/>
      <c r="AL47" s="39"/>
      <c r="AM47" s="383" t="str">
        <f>IF(AN8= "","",AN8)</f>
        <v>25. 9. 2019</v>
      </c>
      <c r="AN47" s="383"/>
      <c r="AO47" s="39"/>
      <c r="AP47" s="39"/>
      <c r="AQ47" s="39"/>
      <c r="AR47" s="42"/>
      <c r="BE47" s="37"/>
    </row>
    <row r="48" spans="1:57" s="2" customFormat="1" ht="6.9"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2"/>
      <c r="BE48" s="37"/>
    </row>
    <row r="49" spans="1:91" s="2" customFormat="1" ht="15.15" customHeight="1">
      <c r="A49" s="37"/>
      <c r="B49" s="38"/>
      <c r="C49" s="31" t="s">
        <v>30</v>
      </c>
      <c r="D49" s="39"/>
      <c r="E49" s="39"/>
      <c r="F49" s="39"/>
      <c r="G49" s="39"/>
      <c r="H49" s="39"/>
      <c r="I49" s="39"/>
      <c r="J49" s="39"/>
      <c r="K49" s="39"/>
      <c r="L49" s="55" t="str">
        <f>IF(E11= "","",E11)</f>
        <v>Město Benešov</v>
      </c>
      <c r="M49" s="39"/>
      <c r="N49" s="39"/>
      <c r="O49" s="39"/>
      <c r="P49" s="39"/>
      <c r="Q49" s="39"/>
      <c r="R49" s="39"/>
      <c r="S49" s="39"/>
      <c r="T49" s="39"/>
      <c r="U49" s="39"/>
      <c r="V49" s="39"/>
      <c r="W49" s="39"/>
      <c r="X49" s="39"/>
      <c r="Y49" s="39"/>
      <c r="Z49" s="39"/>
      <c r="AA49" s="39"/>
      <c r="AB49" s="39"/>
      <c r="AC49" s="39"/>
      <c r="AD49" s="39"/>
      <c r="AE49" s="39"/>
      <c r="AF49" s="39"/>
      <c r="AG49" s="39"/>
      <c r="AH49" s="39"/>
      <c r="AI49" s="31" t="s">
        <v>37</v>
      </c>
      <c r="AJ49" s="39"/>
      <c r="AK49" s="39"/>
      <c r="AL49" s="39"/>
      <c r="AM49" s="384" t="str">
        <f>IF(E17="","",E17)</f>
        <v>DOPAS s.r.o.</v>
      </c>
      <c r="AN49" s="385"/>
      <c r="AO49" s="385"/>
      <c r="AP49" s="385"/>
      <c r="AQ49" s="39"/>
      <c r="AR49" s="42"/>
      <c r="AS49" s="386" t="s">
        <v>61</v>
      </c>
      <c r="AT49" s="387"/>
      <c r="AU49" s="63"/>
      <c r="AV49" s="63"/>
      <c r="AW49" s="63"/>
      <c r="AX49" s="63"/>
      <c r="AY49" s="63"/>
      <c r="AZ49" s="63"/>
      <c r="BA49" s="63"/>
      <c r="BB49" s="63"/>
      <c r="BC49" s="63"/>
      <c r="BD49" s="64"/>
      <c r="BE49" s="37"/>
    </row>
    <row r="50" spans="1:91" s="2" customFormat="1" ht="15.15" customHeight="1">
      <c r="A50" s="37"/>
      <c r="B50" s="38"/>
      <c r="C50" s="31" t="s">
        <v>35</v>
      </c>
      <c r="D50" s="39"/>
      <c r="E50" s="39"/>
      <c r="F50" s="39"/>
      <c r="G50" s="39"/>
      <c r="H50" s="39"/>
      <c r="I50" s="39"/>
      <c r="J50" s="39"/>
      <c r="K50" s="39"/>
      <c r="L50" s="55"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41</v>
      </c>
      <c r="AJ50" s="39"/>
      <c r="AK50" s="39"/>
      <c r="AL50" s="39"/>
      <c r="AM50" s="384" t="str">
        <f>IF(E20="","",E20)</f>
        <v>STAPO UL s.r.o.</v>
      </c>
      <c r="AN50" s="385"/>
      <c r="AO50" s="385"/>
      <c r="AP50" s="385"/>
      <c r="AQ50" s="39"/>
      <c r="AR50" s="42"/>
      <c r="AS50" s="388"/>
      <c r="AT50" s="389"/>
      <c r="AU50" s="65"/>
      <c r="AV50" s="65"/>
      <c r="AW50" s="65"/>
      <c r="AX50" s="65"/>
      <c r="AY50" s="65"/>
      <c r="AZ50" s="65"/>
      <c r="BA50" s="65"/>
      <c r="BB50" s="65"/>
      <c r="BC50" s="65"/>
      <c r="BD50" s="66"/>
      <c r="BE50" s="37"/>
    </row>
    <row r="51" spans="1:9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2"/>
      <c r="AS51" s="390"/>
      <c r="AT51" s="391"/>
      <c r="AU51" s="67"/>
      <c r="AV51" s="67"/>
      <c r="AW51" s="67"/>
      <c r="AX51" s="67"/>
      <c r="AY51" s="67"/>
      <c r="AZ51" s="67"/>
      <c r="BA51" s="67"/>
      <c r="BB51" s="67"/>
      <c r="BC51" s="67"/>
      <c r="BD51" s="68"/>
      <c r="BE51" s="37"/>
    </row>
    <row r="52" spans="1:91" s="2" customFormat="1" ht="29.25" customHeight="1">
      <c r="A52" s="37"/>
      <c r="B52" s="38"/>
      <c r="C52" s="392" t="s">
        <v>62</v>
      </c>
      <c r="D52" s="393"/>
      <c r="E52" s="393"/>
      <c r="F52" s="393"/>
      <c r="G52" s="393"/>
      <c r="H52" s="69"/>
      <c r="I52" s="394" t="s">
        <v>63</v>
      </c>
      <c r="J52" s="393"/>
      <c r="K52" s="393"/>
      <c r="L52" s="393"/>
      <c r="M52" s="393"/>
      <c r="N52" s="393"/>
      <c r="O52" s="393"/>
      <c r="P52" s="393"/>
      <c r="Q52" s="393"/>
      <c r="R52" s="393"/>
      <c r="S52" s="393"/>
      <c r="T52" s="393"/>
      <c r="U52" s="393"/>
      <c r="V52" s="393"/>
      <c r="W52" s="393"/>
      <c r="X52" s="393"/>
      <c r="Y52" s="393"/>
      <c r="Z52" s="393"/>
      <c r="AA52" s="393"/>
      <c r="AB52" s="393"/>
      <c r="AC52" s="393"/>
      <c r="AD52" s="393"/>
      <c r="AE52" s="393"/>
      <c r="AF52" s="393"/>
      <c r="AG52" s="395" t="s">
        <v>64</v>
      </c>
      <c r="AH52" s="393"/>
      <c r="AI52" s="393"/>
      <c r="AJ52" s="393"/>
      <c r="AK52" s="393"/>
      <c r="AL52" s="393"/>
      <c r="AM52" s="393"/>
      <c r="AN52" s="394" t="s">
        <v>65</v>
      </c>
      <c r="AO52" s="393"/>
      <c r="AP52" s="393"/>
      <c r="AQ52" s="70" t="s">
        <v>66</v>
      </c>
      <c r="AR52" s="42"/>
      <c r="AS52" s="71" t="s">
        <v>67</v>
      </c>
      <c r="AT52" s="72" t="s">
        <v>68</v>
      </c>
      <c r="AU52" s="72" t="s">
        <v>69</v>
      </c>
      <c r="AV52" s="72" t="s">
        <v>70</v>
      </c>
      <c r="AW52" s="72" t="s">
        <v>71</v>
      </c>
      <c r="AX52" s="72" t="s">
        <v>72</v>
      </c>
      <c r="AY52" s="72" t="s">
        <v>73</v>
      </c>
      <c r="AZ52" s="72" t="s">
        <v>74</v>
      </c>
      <c r="BA52" s="72" t="s">
        <v>75</v>
      </c>
      <c r="BB52" s="72" t="s">
        <v>76</v>
      </c>
      <c r="BC52" s="72" t="s">
        <v>77</v>
      </c>
      <c r="BD52" s="73" t="s">
        <v>78</v>
      </c>
      <c r="BE52" s="37"/>
    </row>
    <row r="53" spans="1:91"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2"/>
      <c r="AS53" s="74"/>
      <c r="AT53" s="75"/>
      <c r="AU53" s="75"/>
      <c r="AV53" s="75"/>
      <c r="AW53" s="75"/>
      <c r="AX53" s="75"/>
      <c r="AY53" s="75"/>
      <c r="AZ53" s="75"/>
      <c r="BA53" s="75"/>
      <c r="BB53" s="75"/>
      <c r="BC53" s="75"/>
      <c r="BD53" s="76"/>
      <c r="BE53" s="37"/>
    </row>
    <row r="54" spans="1:91" s="6" customFormat="1" ht="32.4" customHeight="1">
      <c r="B54" s="77"/>
      <c r="C54" s="78" t="s">
        <v>79</v>
      </c>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399">
        <f>ROUND(SUM(AG55:AG57),0)</f>
        <v>0</v>
      </c>
      <c r="AH54" s="399"/>
      <c r="AI54" s="399"/>
      <c r="AJ54" s="399"/>
      <c r="AK54" s="399"/>
      <c r="AL54" s="399"/>
      <c r="AM54" s="399"/>
      <c r="AN54" s="400">
        <f>SUM(AG54,AT54)</f>
        <v>0</v>
      </c>
      <c r="AO54" s="400"/>
      <c r="AP54" s="400"/>
      <c r="AQ54" s="81" t="s">
        <v>32</v>
      </c>
      <c r="AR54" s="82"/>
      <c r="AS54" s="83">
        <f>ROUND(SUM(AS55:AS57),0)</f>
        <v>0</v>
      </c>
      <c r="AT54" s="84">
        <f>ROUND(SUM(AV54:AW54),1)</f>
        <v>0</v>
      </c>
      <c r="AU54" s="85">
        <f>ROUND(SUM(AU55:AU57),5)</f>
        <v>0</v>
      </c>
      <c r="AV54" s="84">
        <f>ROUND(AZ54*L29,1)</f>
        <v>0</v>
      </c>
      <c r="AW54" s="84">
        <f>ROUND(BA54*L30,1)</f>
        <v>0</v>
      </c>
      <c r="AX54" s="84">
        <f>ROUND(BB54*L29,1)</f>
        <v>0</v>
      </c>
      <c r="AY54" s="84">
        <f>ROUND(BC54*L30,1)</f>
        <v>0</v>
      </c>
      <c r="AZ54" s="84">
        <f>ROUND(SUM(AZ55:AZ57),0)</f>
        <v>0</v>
      </c>
      <c r="BA54" s="84">
        <f>ROUND(SUM(BA55:BA57),0)</f>
        <v>0</v>
      </c>
      <c r="BB54" s="84">
        <f>ROUND(SUM(BB55:BB57),0)</f>
        <v>0</v>
      </c>
      <c r="BC54" s="84">
        <f>ROUND(SUM(BC55:BC57),0)</f>
        <v>0</v>
      </c>
      <c r="BD54" s="86">
        <f>ROUND(SUM(BD55:BD57),0)</f>
        <v>0</v>
      </c>
      <c r="BS54" s="87" t="s">
        <v>80</v>
      </c>
      <c r="BT54" s="87" t="s">
        <v>81</v>
      </c>
      <c r="BU54" s="88" t="s">
        <v>82</v>
      </c>
      <c r="BV54" s="87" t="s">
        <v>83</v>
      </c>
      <c r="BW54" s="87" t="s">
        <v>5</v>
      </c>
      <c r="BX54" s="87" t="s">
        <v>84</v>
      </c>
      <c r="CL54" s="87" t="s">
        <v>19</v>
      </c>
    </row>
    <row r="55" spans="1:91" s="7" customFormat="1" ht="24.75" customHeight="1">
      <c r="A55" s="89" t="s">
        <v>85</v>
      </c>
      <c r="B55" s="90"/>
      <c r="C55" s="91"/>
      <c r="D55" s="398" t="s">
        <v>86</v>
      </c>
      <c r="E55" s="398"/>
      <c r="F55" s="398"/>
      <c r="G55" s="398"/>
      <c r="H55" s="398"/>
      <c r="I55" s="92"/>
      <c r="J55" s="398" t="s">
        <v>87</v>
      </c>
      <c r="K55" s="398"/>
      <c r="L55" s="398"/>
      <c r="M55" s="398"/>
      <c r="N55" s="398"/>
      <c r="O55" s="398"/>
      <c r="P55" s="398"/>
      <c r="Q55" s="398"/>
      <c r="R55" s="398"/>
      <c r="S55" s="398"/>
      <c r="T55" s="398"/>
      <c r="U55" s="398"/>
      <c r="V55" s="398"/>
      <c r="W55" s="398"/>
      <c r="X55" s="398"/>
      <c r="Y55" s="398"/>
      <c r="Z55" s="398"/>
      <c r="AA55" s="398"/>
      <c r="AB55" s="398"/>
      <c r="AC55" s="398"/>
      <c r="AD55" s="398"/>
      <c r="AE55" s="398"/>
      <c r="AF55" s="398"/>
      <c r="AG55" s="396">
        <f>'SO113 - SO 113 - Chodníky...'!J30</f>
        <v>0</v>
      </c>
      <c r="AH55" s="397"/>
      <c r="AI55" s="397"/>
      <c r="AJ55" s="397"/>
      <c r="AK55" s="397"/>
      <c r="AL55" s="397"/>
      <c r="AM55" s="397"/>
      <c r="AN55" s="396">
        <f>SUM(AG55,AT55)</f>
        <v>0</v>
      </c>
      <c r="AO55" s="397"/>
      <c r="AP55" s="397"/>
      <c r="AQ55" s="93" t="s">
        <v>88</v>
      </c>
      <c r="AR55" s="94"/>
      <c r="AS55" s="95">
        <v>0</v>
      </c>
      <c r="AT55" s="96">
        <f>ROUND(SUM(AV55:AW55),1)</f>
        <v>0</v>
      </c>
      <c r="AU55" s="97">
        <f>'SO113 - SO 113 - Chodníky...'!P92</f>
        <v>0</v>
      </c>
      <c r="AV55" s="96">
        <f>'SO113 - SO 113 - Chodníky...'!J33</f>
        <v>0</v>
      </c>
      <c r="AW55" s="96">
        <f>'SO113 - SO 113 - Chodníky...'!J34</f>
        <v>0</v>
      </c>
      <c r="AX55" s="96">
        <f>'SO113 - SO 113 - Chodníky...'!J35</f>
        <v>0</v>
      </c>
      <c r="AY55" s="96">
        <f>'SO113 - SO 113 - Chodníky...'!J36</f>
        <v>0</v>
      </c>
      <c r="AZ55" s="96">
        <f>'SO113 - SO 113 - Chodníky...'!F33</f>
        <v>0</v>
      </c>
      <c r="BA55" s="96">
        <f>'SO113 - SO 113 - Chodníky...'!F34</f>
        <v>0</v>
      </c>
      <c r="BB55" s="96">
        <f>'SO113 - SO 113 - Chodníky...'!F35</f>
        <v>0</v>
      </c>
      <c r="BC55" s="96">
        <f>'SO113 - SO 113 - Chodníky...'!F36</f>
        <v>0</v>
      </c>
      <c r="BD55" s="98">
        <f>'SO113 - SO 113 - Chodníky...'!F37</f>
        <v>0</v>
      </c>
      <c r="BT55" s="99" t="s">
        <v>40</v>
      </c>
      <c r="BV55" s="99" t="s">
        <v>83</v>
      </c>
      <c r="BW55" s="99" t="s">
        <v>89</v>
      </c>
      <c r="BX55" s="99" t="s">
        <v>5</v>
      </c>
      <c r="CL55" s="99" t="s">
        <v>19</v>
      </c>
      <c r="CM55" s="99" t="s">
        <v>90</v>
      </c>
    </row>
    <row r="56" spans="1:91" s="7" customFormat="1" ht="24.75" customHeight="1">
      <c r="A56" s="89" t="s">
        <v>85</v>
      </c>
      <c r="B56" s="90"/>
      <c r="C56" s="91"/>
      <c r="D56" s="398" t="s">
        <v>91</v>
      </c>
      <c r="E56" s="398"/>
      <c r="F56" s="398"/>
      <c r="G56" s="398"/>
      <c r="H56" s="398"/>
      <c r="I56" s="92"/>
      <c r="J56" s="398" t="s">
        <v>92</v>
      </c>
      <c r="K56" s="398"/>
      <c r="L56" s="398"/>
      <c r="M56" s="398"/>
      <c r="N56" s="398"/>
      <c r="O56" s="398"/>
      <c r="P56" s="398"/>
      <c r="Q56" s="398"/>
      <c r="R56" s="398"/>
      <c r="S56" s="398"/>
      <c r="T56" s="398"/>
      <c r="U56" s="398"/>
      <c r="V56" s="398"/>
      <c r="W56" s="398"/>
      <c r="X56" s="398"/>
      <c r="Y56" s="398"/>
      <c r="Z56" s="398"/>
      <c r="AA56" s="398"/>
      <c r="AB56" s="398"/>
      <c r="AC56" s="398"/>
      <c r="AD56" s="398"/>
      <c r="AE56" s="398"/>
      <c r="AF56" s="398"/>
      <c r="AG56" s="396">
        <f>'SO431 - SO 431 - Úprava a...'!J30</f>
        <v>0</v>
      </c>
      <c r="AH56" s="397"/>
      <c r="AI56" s="397"/>
      <c r="AJ56" s="397"/>
      <c r="AK56" s="397"/>
      <c r="AL56" s="397"/>
      <c r="AM56" s="397"/>
      <c r="AN56" s="396">
        <f>SUM(AG56,AT56)</f>
        <v>0</v>
      </c>
      <c r="AO56" s="397"/>
      <c r="AP56" s="397"/>
      <c r="AQ56" s="93" t="s">
        <v>88</v>
      </c>
      <c r="AR56" s="94"/>
      <c r="AS56" s="95">
        <v>0</v>
      </c>
      <c r="AT56" s="96">
        <f>ROUND(SUM(AV56:AW56),1)</f>
        <v>0</v>
      </c>
      <c r="AU56" s="97">
        <f>'SO431 - SO 431 - Úprava a...'!P82</f>
        <v>0</v>
      </c>
      <c r="AV56" s="96">
        <f>'SO431 - SO 431 - Úprava a...'!J33</f>
        <v>0</v>
      </c>
      <c r="AW56" s="96">
        <f>'SO431 - SO 431 - Úprava a...'!J34</f>
        <v>0</v>
      </c>
      <c r="AX56" s="96">
        <f>'SO431 - SO 431 - Úprava a...'!J35</f>
        <v>0</v>
      </c>
      <c r="AY56" s="96">
        <f>'SO431 - SO 431 - Úprava a...'!J36</f>
        <v>0</v>
      </c>
      <c r="AZ56" s="96">
        <f>'SO431 - SO 431 - Úprava a...'!F33</f>
        <v>0</v>
      </c>
      <c r="BA56" s="96">
        <f>'SO431 - SO 431 - Úprava a...'!F34</f>
        <v>0</v>
      </c>
      <c r="BB56" s="96">
        <f>'SO431 - SO 431 - Úprava a...'!F35</f>
        <v>0</v>
      </c>
      <c r="BC56" s="96">
        <f>'SO431 - SO 431 - Úprava a...'!F36</f>
        <v>0</v>
      </c>
      <c r="BD56" s="98">
        <f>'SO431 - SO 431 - Úprava a...'!F37</f>
        <v>0</v>
      </c>
      <c r="BT56" s="99" t="s">
        <v>40</v>
      </c>
      <c r="BV56" s="99" t="s">
        <v>83</v>
      </c>
      <c r="BW56" s="99" t="s">
        <v>93</v>
      </c>
      <c r="BX56" s="99" t="s">
        <v>5</v>
      </c>
      <c r="CL56" s="99" t="s">
        <v>19</v>
      </c>
      <c r="CM56" s="99" t="s">
        <v>90</v>
      </c>
    </row>
    <row r="57" spans="1:91" s="7" customFormat="1" ht="16.5" customHeight="1">
      <c r="A57" s="89" t="s">
        <v>85</v>
      </c>
      <c r="B57" s="90"/>
      <c r="C57" s="91"/>
      <c r="D57" s="398" t="s">
        <v>94</v>
      </c>
      <c r="E57" s="398"/>
      <c r="F57" s="398"/>
      <c r="G57" s="398"/>
      <c r="H57" s="398"/>
      <c r="I57" s="92"/>
      <c r="J57" s="398" t="s">
        <v>95</v>
      </c>
      <c r="K57" s="398"/>
      <c r="L57" s="398"/>
      <c r="M57" s="398"/>
      <c r="N57" s="398"/>
      <c r="O57" s="398"/>
      <c r="P57" s="398"/>
      <c r="Q57" s="398"/>
      <c r="R57" s="398"/>
      <c r="S57" s="398"/>
      <c r="T57" s="398"/>
      <c r="U57" s="398"/>
      <c r="V57" s="398"/>
      <c r="W57" s="398"/>
      <c r="X57" s="398"/>
      <c r="Y57" s="398"/>
      <c r="Z57" s="398"/>
      <c r="AA57" s="398"/>
      <c r="AB57" s="398"/>
      <c r="AC57" s="398"/>
      <c r="AD57" s="398"/>
      <c r="AE57" s="398"/>
      <c r="AF57" s="398"/>
      <c r="AG57" s="396">
        <f>'VON - VON - Vedlejší a os...'!J30</f>
        <v>0</v>
      </c>
      <c r="AH57" s="397"/>
      <c r="AI57" s="397"/>
      <c r="AJ57" s="397"/>
      <c r="AK57" s="397"/>
      <c r="AL57" s="397"/>
      <c r="AM57" s="397"/>
      <c r="AN57" s="396">
        <f>SUM(AG57,AT57)</f>
        <v>0</v>
      </c>
      <c r="AO57" s="397"/>
      <c r="AP57" s="397"/>
      <c r="AQ57" s="93" t="s">
        <v>94</v>
      </c>
      <c r="AR57" s="94"/>
      <c r="AS57" s="100">
        <v>0</v>
      </c>
      <c r="AT57" s="101">
        <f>ROUND(SUM(AV57:AW57),1)</f>
        <v>0</v>
      </c>
      <c r="AU57" s="102">
        <f>'VON - VON - Vedlejší a os...'!P84</f>
        <v>0</v>
      </c>
      <c r="AV57" s="101">
        <f>'VON - VON - Vedlejší a os...'!J33</f>
        <v>0</v>
      </c>
      <c r="AW57" s="101">
        <f>'VON - VON - Vedlejší a os...'!J34</f>
        <v>0</v>
      </c>
      <c r="AX57" s="101">
        <f>'VON - VON - Vedlejší a os...'!J35</f>
        <v>0</v>
      </c>
      <c r="AY57" s="101">
        <f>'VON - VON - Vedlejší a os...'!J36</f>
        <v>0</v>
      </c>
      <c r="AZ57" s="101">
        <f>'VON - VON - Vedlejší a os...'!F33</f>
        <v>0</v>
      </c>
      <c r="BA57" s="101">
        <f>'VON - VON - Vedlejší a os...'!F34</f>
        <v>0</v>
      </c>
      <c r="BB57" s="101">
        <f>'VON - VON - Vedlejší a os...'!F35</f>
        <v>0</v>
      </c>
      <c r="BC57" s="101">
        <f>'VON - VON - Vedlejší a os...'!F36</f>
        <v>0</v>
      </c>
      <c r="BD57" s="103">
        <f>'VON - VON - Vedlejší a os...'!F37</f>
        <v>0</v>
      </c>
      <c r="BT57" s="99" t="s">
        <v>40</v>
      </c>
      <c r="BV57" s="99" t="s">
        <v>83</v>
      </c>
      <c r="BW57" s="99" t="s">
        <v>96</v>
      </c>
      <c r="BX57" s="99" t="s">
        <v>5</v>
      </c>
      <c r="CL57" s="99" t="s">
        <v>19</v>
      </c>
      <c r="CM57" s="99" t="s">
        <v>90</v>
      </c>
    </row>
    <row r="58" spans="1:91" s="2" customFormat="1" ht="30" customHeight="1">
      <c r="A58" s="37"/>
      <c r="B58" s="38"/>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42"/>
      <c r="AS58" s="37"/>
      <c r="AT58" s="37"/>
      <c r="AU58" s="37"/>
      <c r="AV58" s="37"/>
      <c r="AW58" s="37"/>
      <c r="AX58" s="37"/>
      <c r="AY58" s="37"/>
      <c r="AZ58" s="37"/>
      <c r="BA58" s="37"/>
      <c r="BB58" s="37"/>
      <c r="BC58" s="37"/>
      <c r="BD58" s="37"/>
      <c r="BE58" s="37"/>
    </row>
    <row r="59" spans="1:91" s="2" customFormat="1" ht="6.9" customHeight="1">
      <c r="A59" s="37"/>
      <c r="B59" s="50"/>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42"/>
      <c r="AS59" s="37"/>
      <c r="AT59" s="37"/>
      <c r="AU59" s="37"/>
      <c r="AV59" s="37"/>
      <c r="AW59" s="37"/>
      <c r="AX59" s="37"/>
      <c r="AY59" s="37"/>
      <c r="AZ59" s="37"/>
      <c r="BA59" s="37"/>
      <c r="BB59" s="37"/>
      <c r="BC59" s="37"/>
      <c r="BD59" s="37"/>
      <c r="BE59" s="37"/>
    </row>
  </sheetData>
  <sheetProtection algorithmName="SHA-512" hashValue="ksrPbvz9c+OQkrrD+u7Hm6+lhRp/zvgUaC54PvWJNIHDoGyTfZ+U4GfekNvOiYQ8MRSx7fRN76wgtKPLx9yIDw==" saltValue="HLczyccrARBOw5VDqYeKZTrPN4u5A9AgSwFd/yrsURzM8iZMsvBlojEcazKIH5haB4Qx+rb3W92Bw28jib+/6g==" spinCount="100000" sheet="1" objects="1" scenarios="1" formatColumns="0" formatRows="0"/>
  <mergeCells count="50">
    <mergeCell ref="AR2:BE2"/>
    <mergeCell ref="AN56:AP56"/>
    <mergeCell ref="AG56:AM56"/>
    <mergeCell ref="D56:H56"/>
    <mergeCell ref="J56:AF56"/>
    <mergeCell ref="AN57:AP57"/>
    <mergeCell ref="AG57:AM57"/>
    <mergeCell ref="D57:H57"/>
    <mergeCell ref="J57:AF57"/>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113 - SO 113 - Chodníky...'!C2" display="/" xr:uid="{00000000-0004-0000-0000-000000000000}"/>
    <hyperlink ref="A56" location="'SO431 - SO 431 - Úprava a...'!C2" display="/" xr:uid="{00000000-0004-0000-0000-000001000000}"/>
    <hyperlink ref="A57" location="'VON - VON - Vedlejší a os...'!C2" display="/" xr:uid="{00000000-0004-0000-0000-000002000000}"/>
  </hyperlinks>
  <pageMargins left="0.39370078740157483" right="0.39370078740157483" top="0.39370078740157483" bottom="0.39370078740157483" header="0" footer="0"/>
  <pageSetup paperSize="9" scale="99" fitToHeight="100" orientation="landscape" blackAndWhite="1" r:id="rId1"/>
  <headerFooter>
    <oddHeader>&amp;LBENEŠOV - DOPRAVNÍ OPATŘENÍ U NÁDRAŽÍ (MĚSTO-SFDI-UNATELNÉ NÁKLADY)&amp;CDOPAS s.r.o.&amp;RPOLOŽKOVÝ VÝKAZ VÝMĚR</oddHeader>
    <oddFooter>&amp;LRekapitulace stavby :
SO 113 - Chodníky a vjezdy (uznat.náklady)
SO 431 - Úprava a doplnění VO (uznat.náklady)
VON - Vedlejší a ostatní náklady&amp;CStrana &amp;P z &amp;N&amp;RRekapitulace
položkových soupisů prací</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A251E-2726-47B8-B6E0-D820DC93F9AA}">
  <dimension ref="A1:A107"/>
  <sheetViews>
    <sheetView view="pageLayout" topLeftCell="A10" workbookViewId="0">
      <selection activeCell="A10" sqref="A10"/>
    </sheetView>
  </sheetViews>
  <sheetFormatPr defaultRowHeight="10.199999999999999"/>
  <cols>
    <col min="1" max="1" width="112" style="422" customWidth="1"/>
    <col min="2" max="256" width="9.140625" style="422"/>
    <col min="257" max="257" width="112" style="422" customWidth="1"/>
    <col min="258" max="512" width="9.140625" style="422"/>
    <col min="513" max="513" width="112" style="422" customWidth="1"/>
    <col min="514" max="768" width="9.140625" style="422"/>
    <col min="769" max="769" width="112" style="422" customWidth="1"/>
    <col min="770" max="1024" width="9.140625" style="422"/>
    <col min="1025" max="1025" width="112" style="422" customWidth="1"/>
    <col min="1026" max="1280" width="9.140625" style="422"/>
    <col min="1281" max="1281" width="112" style="422" customWidth="1"/>
    <col min="1282" max="1536" width="9.140625" style="422"/>
    <col min="1537" max="1537" width="112" style="422" customWidth="1"/>
    <col min="1538" max="1792" width="9.140625" style="422"/>
    <col min="1793" max="1793" width="112" style="422" customWidth="1"/>
    <col min="1794" max="2048" width="9.140625" style="422"/>
    <col min="2049" max="2049" width="112" style="422" customWidth="1"/>
    <col min="2050" max="2304" width="9.140625" style="422"/>
    <col min="2305" max="2305" width="112" style="422" customWidth="1"/>
    <col min="2306" max="2560" width="9.140625" style="422"/>
    <col min="2561" max="2561" width="112" style="422" customWidth="1"/>
    <col min="2562" max="2816" width="9.140625" style="422"/>
    <col min="2817" max="2817" width="112" style="422" customWidth="1"/>
    <col min="2818" max="3072" width="9.140625" style="422"/>
    <col min="3073" max="3073" width="112" style="422" customWidth="1"/>
    <col min="3074" max="3328" width="9.140625" style="422"/>
    <col min="3329" max="3329" width="112" style="422" customWidth="1"/>
    <col min="3330" max="3584" width="9.140625" style="422"/>
    <col min="3585" max="3585" width="112" style="422" customWidth="1"/>
    <col min="3586" max="3840" width="9.140625" style="422"/>
    <col min="3841" max="3841" width="112" style="422" customWidth="1"/>
    <col min="3842" max="4096" width="9.140625" style="422"/>
    <col min="4097" max="4097" width="112" style="422" customWidth="1"/>
    <col min="4098" max="4352" width="9.140625" style="422"/>
    <col min="4353" max="4353" width="112" style="422" customWidth="1"/>
    <col min="4354" max="4608" width="9.140625" style="422"/>
    <col min="4609" max="4609" width="112" style="422" customWidth="1"/>
    <col min="4610" max="4864" width="9.140625" style="422"/>
    <col min="4865" max="4865" width="112" style="422" customWidth="1"/>
    <col min="4866" max="5120" width="9.140625" style="422"/>
    <col min="5121" max="5121" width="112" style="422" customWidth="1"/>
    <col min="5122" max="5376" width="9.140625" style="422"/>
    <col min="5377" max="5377" width="112" style="422" customWidth="1"/>
    <col min="5378" max="5632" width="9.140625" style="422"/>
    <col min="5633" max="5633" width="112" style="422" customWidth="1"/>
    <col min="5634" max="5888" width="9.140625" style="422"/>
    <col min="5889" max="5889" width="112" style="422" customWidth="1"/>
    <col min="5890" max="6144" width="9.140625" style="422"/>
    <col min="6145" max="6145" width="112" style="422" customWidth="1"/>
    <col min="6146" max="6400" width="9.140625" style="422"/>
    <col min="6401" max="6401" width="112" style="422" customWidth="1"/>
    <col min="6402" max="6656" width="9.140625" style="422"/>
    <col min="6657" max="6657" width="112" style="422" customWidth="1"/>
    <col min="6658" max="6912" width="9.140625" style="422"/>
    <col min="6913" max="6913" width="112" style="422" customWidth="1"/>
    <col min="6914" max="7168" width="9.140625" style="422"/>
    <col min="7169" max="7169" width="112" style="422" customWidth="1"/>
    <col min="7170" max="7424" width="9.140625" style="422"/>
    <col min="7425" max="7425" width="112" style="422" customWidth="1"/>
    <col min="7426" max="7680" width="9.140625" style="422"/>
    <col min="7681" max="7681" width="112" style="422" customWidth="1"/>
    <col min="7682" max="7936" width="9.140625" style="422"/>
    <col min="7937" max="7937" width="112" style="422" customWidth="1"/>
    <col min="7938" max="8192" width="9.140625" style="422"/>
    <col min="8193" max="8193" width="112" style="422" customWidth="1"/>
    <col min="8194" max="8448" width="9.140625" style="422"/>
    <col min="8449" max="8449" width="112" style="422" customWidth="1"/>
    <col min="8450" max="8704" width="9.140625" style="422"/>
    <col min="8705" max="8705" width="112" style="422" customWidth="1"/>
    <col min="8706" max="8960" width="9.140625" style="422"/>
    <col min="8961" max="8961" width="112" style="422" customWidth="1"/>
    <col min="8962" max="9216" width="9.140625" style="422"/>
    <col min="9217" max="9217" width="112" style="422" customWidth="1"/>
    <col min="9218" max="9472" width="9.140625" style="422"/>
    <col min="9473" max="9473" width="112" style="422" customWidth="1"/>
    <col min="9474" max="9728" width="9.140625" style="422"/>
    <col min="9729" max="9729" width="112" style="422" customWidth="1"/>
    <col min="9730" max="9984" width="9.140625" style="422"/>
    <col min="9985" max="9985" width="112" style="422" customWidth="1"/>
    <col min="9986" max="10240" width="9.140625" style="422"/>
    <col min="10241" max="10241" width="112" style="422" customWidth="1"/>
    <col min="10242" max="10496" width="9.140625" style="422"/>
    <col min="10497" max="10497" width="112" style="422" customWidth="1"/>
    <col min="10498" max="10752" width="9.140625" style="422"/>
    <col min="10753" max="10753" width="112" style="422" customWidth="1"/>
    <col min="10754" max="11008" width="9.140625" style="422"/>
    <col min="11009" max="11009" width="112" style="422" customWidth="1"/>
    <col min="11010" max="11264" width="9.140625" style="422"/>
    <col min="11265" max="11265" width="112" style="422" customWidth="1"/>
    <col min="11266" max="11520" width="9.140625" style="422"/>
    <col min="11521" max="11521" width="112" style="422" customWidth="1"/>
    <col min="11522" max="11776" width="9.140625" style="422"/>
    <col min="11777" max="11777" width="112" style="422" customWidth="1"/>
    <col min="11778" max="12032" width="9.140625" style="422"/>
    <col min="12033" max="12033" width="112" style="422" customWidth="1"/>
    <col min="12034" max="12288" width="9.140625" style="422"/>
    <col min="12289" max="12289" width="112" style="422" customWidth="1"/>
    <col min="12290" max="12544" width="9.140625" style="422"/>
    <col min="12545" max="12545" width="112" style="422" customWidth="1"/>
    <col min="12546" max="12800" width="9.140625" style="422"/>
    <col min="12801" max="12801" width="112" style="422" customWidth="1"/>
    <col min="12802" max="13056" width="9.140625" style="422"/>
    <col min="13057" max="13057" width="112" style="422" customWidth="1"/>
    <col min="13058" max="13312" width="9.140625" style="422"/>
    <col min="13313" max="13313" width="112" style="422" customWidth="1"/>
    <col min="13314" max="13568" width="9.140625" style="422"/>
    <col min="13569" max="13569" width="112" style="422" customWidth="1"/>
    <col min="13570" max="13824" width="9.140625" style="422"/>
    <col min="13825" max="13825" width="112" style="422" customWidth="1"/>
    <col min="13826" max="14080" width="9.140625" style="422"/>
    <col min="14081" max="14081" width="112" style="422" customWidth="1"/>
    <col min="14082" max="14336" width="9.140625" style="422"/>
    <col min="14337" max="14337" width="112" style="422" customWidth="1"/>
    <col min="14338" max="14592" width="9.140625" style="422"/>
    <col min="14593" max="14593" width="112" style="422" customWidth="1"/>
    <col min="14594" max="14848" width="9.140625" style="422"/>
    <col min="14849" max="14849" width="112" style="422" customWidth="1"/>
    <col min="14850" max="15104" width="9.140625" style="422"/>
    <col min="15105" max="15105" width="112" style="422" customWidth="1"/>
    <col min="15106" max="15360" width="9.140625" style="422"/>
    <col min="15361" max="15361" width="112" style="422" customWidth="1"/>
    <col min="15362" max="15616" width="9.140625" style="422"/>
    <col min="15617" max="15617" width="112" style="422" customWidth="1"/>
    <col min="15618" max="15872" width="9.140625" style="422"/>
    <col min="15873" max="15873" width="112" style="422" customWidth="1"/>
    <col min="15874" max="16128" width="9.140625" style="422"/>
    <col min="16129" max="16129" width="112" style="422" customWidth="1"/>
    <col min="16130" max="16384" width="9.140625" style="422"/>
  </cols>
  <sheetData>
    <row r="1" spans="1:1" ht="51" customHeight="1">
      <c r="A1" s="421" t="s">
        <v>1562</v>
      </c>
    </row>
    <row r="2" spans="1:1" ht="51" customHeight="1">
      <c r="A2" s="423" t="s">
        <v>1563</v>
      </c>
    </row>
    <row r="3" spans="1:1" ht="51" customHeight="1">
      <c r="A3" s="423" t="s">
        <v>1564</v>
      </c>
    </row>
    <row r="4" spans="1:1" ht="78" customHeight="1">
      <c r="A4" s="423" t="s">
        <v>1565</v>
      </c>
    </row>
    <row r="5" spans="1:1" ht="63.75" customHeight="1">
      <c r="A5" s="423" t="s">
        <v>1566</v>
      </c>
    </row>
    <row r="6" spans="1:1" ht="51" customHeight="1">
      <c r="A6" s="423" t="s">
        <v>1567</v>
      </c>
    </row>
    <row r="7" spans="1:1" ht="64.5" customHeight="1">
      <c r="A7" s="423" t="s">
        <v>1568</v>
      </c>
    </row>
    <row r="8" spans="1:1" ht="104.25" customHeight="1">
      <c r="A8" s="423" t="s">
        <v>1569</v>
      </c>
    </row>
    <row r="9" spans="1:1" ht="77.25" customHeight="1">
      <c r="A9" s="423" t="s">
        <v>1570</v>
      </c>
    </row>
    <row r="10" spans="1:1" ht="79.5" customHeight="1">
      <c r="A10" s="423" t="s">
        <v>1571</v>
      </c>
    </row>
    <row r="11" spans="1:1" ht="51" customHeight="1">
      <c r="A11" s="423" t="s">
        <v>1572</v>
      </c>
    </row>
    <row r="12" spans="1:1" ht="51" customHeight="1">
      <c r="A12" s="423" t="s">
        <v>1573</v>
      </c>
    </row>
    <row r="13" spans="1:1" ht="51" customHeight="1">
      <c r="A13" s="423" t="s">
        <v>1574</v>
      </c>
    </row>
    <row r="14" spans="1:1" ht="51" customHeight="1">
      <c r="A14" s="423" t="s">
        <v>1575</v>
      </c>
    </row>
    <row r="15" spans="1:1" ht="51" customHeight="1">
      <c r="A15" s="423" t="s">
        <v>1576</v>
      </c>
    </row>
    <row r="16" spans="1:1" ht="51" customHeight="1">
      <c r="A16" s="423" t="s">
        <v>1577</v>
      </c>
    </row>
    <row r="17" spans="1:1" ht="51" customHeight="1">
      <c r="A17" s="423" t="s">
        <v>1578</v>
      </c>
    </row>
    <row r="18" spans="1:1" ht="51" customHeight="1">
      <c r="A18" s="423" t="s">
        <v>1579</v>
      </c>
    </row>
    <row r="19" spans="1:1" ht="51" customHeight="1">
      <c r="A19" s="423" t="s">
        <v>1580</v>
      </c>
    </row>
    <row r="20" spans="1:1" ht="90.75" customHeight="1">
      <c r="A20" s="423" t="s">
        <v>1581</v>
      </c>
    </row>
    <row r="21" spans="1:1" ht="64.5" customHeight="1">
      <c r="A21" s="423" t="s">
        <v>1582</v>
      </c>
    </row>
    <row r="22" spans="1:1" ht="51" customHeight="1">
      <c r="A22" s="423" t="s">
        <v>1583</v>
      </c>
    </row>
    <row r="23" spans="1:1" ht="66" customHeight="1">
      <c r="A23" s="423" t="s">
        <v>1584</v>
      </c>
    </row>
    <row r="24" spans="1:1" ht="78" customHeight="1">
      <c r="A24" s="423" t="s">
        <v>1585</v>
      </c>
    </row>
    <row r="25" spans="1:1" ht="51" customHeight="1">
      <c r="A25" s="423" t="s">
        <v>1586</v>
      </c>
    </row>
    <row r="26" spans="1:1" ht="51" customHeight="1">
      <c r="A26" s="423" t="s">
        <v>1587</v>
      </c>
    </row>
    <row r="27" spans="1:1" ht="51" customHeight="1">
      <c r="A27" s="423" t="s">
        <v>1588</v>
      </c>
    </row>
    <row r="28" spans="1:1" ht="51" customHeight="1">
      <c r="A28" s="423" t="s">
        <v>1589</v>
      </c>
    </row>
    <row r="29" spans="1:1" ht="51" customHeight="1">
      <c r="A29" s="423" t="s">
        <v>1590</v>
      </c>
    </row>
    <row r="31" spans="1:1" ht="13.8">
      <c r="A31" s="424"/>
    </row>
    <row r="32" spans="1:1" ht="13.8">
      <c r="A32" s="424"/>
    </row>
    <row r="33" spans="1:1" ht="13.8">
      <c r="A33" s="424"/>
    </row>
    <row r="34" spans="1:1" ht="13.8">
      <c r="A34" s="424"/>
    </row>
    <row r="35" spans="1:1" ht="13.8">
      <c r="A35" s="424"/>
    </row>
    <row r="36" spans="1:1" ht="13.8">
      <c r="A36" s="424"/>
    </row>
    <row r="37" spans="1:1" ht="13.8">
      <c r="A37" s="424"/>
    </row>
    <row r="38" spans="1:1" ht="13.8">
      <c r="A38" s="424"/>
    </row>
    <row r="39" spans="1:1" ht="13.8">
      <c r="A39" s="424"/>
    </row>
    <row r="40" spans="1:1" ht="13.8">
      <c r="A40" s="424"/>
    </row>
    <row r="41" spans="1:1" ht="13.8">
      <c r="A41" s="424"/>
    </row>
    <row r="42" spans="1:1" ht="13.8">
      <c r="A42" s="424"/>
    </row>
    <row r="43" spans="1:1" ht="13.8">
      <c r="A43" s="424"/>
    </row>
    <row r="44" spans="1:1" ht="13.8">
      <c r="A44" s="424"/>
    </row>
    <row r="45" spans="1:1" ht="13.8">
      <c r="A45" s="424"/>
    </row>
    <row r="46" spans="1:1" ht="13.8">
      <c r="A46" s="424"/>
    </row>
    <row r="47" spans="1:1" ht="13.8">
      <c r="A47" s="424"/>
    </row>
    <row r="48" spans="1:1" ht="13.8">
      <c r="A48" s="424"/>
    </row>
    <row r="49" spans="1:1" ht="13.8">
      <c r="A49" s="424"/>
    </row>
    <row r="50" spans="1:1" ht="13.8">
      <c r="A50" s="424"/>
    </row>
    <row r="51" spans="1:1" ht="13.8">
      <c r="A51" s="424"/>
    </row>
    <row r="52" spans="1:1" ht="13.8">
      <c r="A52" s="424"/>
    </row>
    <row r="53" spans="1:1" ht="13.8">
      <c r="A53" s="424"/>
    </row>
    <row r="54" spans="1:1" ht="13.8">
      <c r="A54" s="424"/>
    </row>
    <row r="55" spans="1:1" ht="13.8">
      <c r="A55" s="424"/>
    </row>
    <row r="56" spans="1:1" ht="13.8">
      <c r="A56" s="424"/>
    </row>
    <row r="57" spans="1:1" ht="13.8">
      <c r="A57" s="424"/>
    </row>
    <row r="58" spans="1:1" ht="13.8">
      <c r="A58" s="424"/>
    </row>
    <row r="59" spans="1:1" ht="13.8">
      <c r="A59" s="424"/>
    </row>
    <row r="60" spans="1:1" ht="13.8">
      <c r="A60" s="424"/>
    </row>
    <row r="61" spans="1:1" ht="13.8">
      <c r="A61" s="424"/>
    </row>
    <row r="62" spans="1:1" ht="13.8">
      <c r="A62" s="424"/>
    </row>
    <row r="63" spans="1:1" ht="13.8">
      <c r="A63" s="424"/>
    </row>
    <row r="64" spans="1:1" ht="13.8">
      <c r="A64" s="424"/>
    </row>
    <row r="65" spans="1:1" ht="13.8">
      <c r="A65" s="424"/>
    </row>
    <row r="66" spans="1:1" ht="13.8">
      <c r="A66" s="424"/>
    </row>
    <row r="67" spans="1:1" ht="13.8">
      <c r="A67" s="424"/>
    </row>
    <row r="68" spans="1:1" ht="13.8">
      <c r="A68" s="424"/>
    </row>
    <row r="69" spans="1:1" ht="13.8">
      <c r="A69" s="424"/>
    </row>
    <row r="70" spans="1:1" ht="13.8">
      <c r="A70" s="424"/>
    </row>
    <row r="71" spans="1:1" ht="13.8">
      <c r="A71" s="424"/>
    </row>
    <row r="72" spans="1:1" ht="13.8">
      <c r="A72" s="424"/>
    </row>
    <row r="73" spans="1:1" ht="13.8">
      <c r="A73" s="424"/>
    </row>
    <row r="74" spans="1:1" ht="13.8">
      <c r="A74" s="424"/>
    </row>
    <row r="75" spans="1:1" ht="13.8">
      <c r="A75" s="424"/>
    </row>
    <row r="76" spans="1:1" ht="13.8">
      <c r="A76" s="424"/>
    </row>
    <row r="77" spans="1:1" ht="13.8">
      <c r="A77" s="424"/>
    </row>
    <row r="78" spans="1:1" ht="13.8">
      <c r="A78" s="424"/>
    </row>
    <row r="79" spans="1:1" ht="13.8">
      <c r="A79" s="424"/>
    </row>
    <row r="80" spans="1:1" ht="13.8">
      <c r="A80" s="424"/>
    </row>
    <row r="81" spans="1:1" ht="13.8">
      <c r="A81" s="424"/>
    </row>
    <row r="82" spans="1:1" ht="13.8">
      <c r="A82" s="424"/>
    </row>
    <row r="83" spans="1:1" ht="13.8">
      <c r="A83" s="424"/>
    </row>
    <row r="84" spans="1:1" ht="13.8">
      <c r="A84" s="424"/>
    </row>
    <row r="85" spans="1:1" ht="13.8">
      <c r="A85" s="424"/>
    </row>
    <row r="86" spans="1:1" ht="13.8">
      <c r="A86" s="424"/>
    </row>
    <row r="87" spans="1:1" ht="13.8">
      <c r="A87" s="424"/>
    </row>
    <row r="88" spans="1:1" ht="13.8">
      <c r="A88" s="424"/>
    </row>
    <row r="89" spans="1:1" ht="13.8">
      <c r="A89" s="424"/>
    </row>
    <row r="90" spans="1:1" ht="13.8">
      <c r="A90" s="424"/>
    </row>
    <row r="91" spans="1:1" ht="13.8">
      <c r="A91" s="424"/>
    </row>
    <row r="92" spans="1:1" ht="13.8">
      <c r="A92" s="424"/>
    </row>
    <row r="93" spans="1:1" ht="13.8">
      <c r="A93" s="424"/>
    </row>
    <row r="94" spans="1:1" ht="13.8">
      <c r="A94" s="424"/>
    </row>
    <row r="95" spans="1:1" ht="13.8">
      <c r="A95" s="424"/>
    </row>
    <row r="96" spans="1:1" ht="13.8">
      <c r="A96" s="424"/>
    </row>
    <row r="97" spans="1:1" ht="13.8">
      <c r="A97" s="424"/>
    </row>
    <row r="98" spans="1:1" ht="13.8">
      <c r="A98" s="424"/>
    </row>
    <row r="99" spans="1:1" ht="13.8">
      <c r="A99" s="424"/>
    </row>
    <row r="100" spans="1:1" ht="13.8">
      <c r="A100" s="424"/>
    </row>
    <row r="101" spans="1:1" ht="13.8">
      <c r="A101" s="424"/>
    </row>
    <row r="102" spans="1:1" ht="13.8">
      <c r="A102" s="424"/>
    </row>
    <row r="103" spans="1:1" ht="13.8">
      <c r="A103" s="424"/>
    </row>
    <row r="104" spans="1:1" ht="13.8">
      <c r="A104" s="424"/>
    </row>
    <row r="105" spans="1:1" ht="13.8">
      <c r="A105" s="424"/>
    </row>
    <row r="106" spans="1:1" ht="13.8">
      <c r="A106" s="424"/>
    </row>
    <row r="107" spans="1:1" ht="13.8">
      <c r="A107" s="424"/>
    </row>
  </sheetData>
  <pageMargins left="0.7" right="0.7" top="0.92708333333333337" bottom="0.78740157499999996" header="0.3" footer="0.3"/>
  <pageSetup paperSize="9" orientation="landscape" r:id="rId1"/>
  <headerFooter>
    <oddHeader>&amp;LBENEŠOV
DOPRAVNÍ OPATŘENÍ U NÁDRAŽÍ&amp;CDOPAS s.r.o.&amp;R&amp;P z &amp;N</oddHeader>
    <oddFooter>&amp;CPoložkový rozpočet&amp;Rčást - Všeobecné podmínky k ceně díla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960"/>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04"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I2" s="104"/>
      <c r="L2" s="401"/>
      <c r="M2" s="401"/>
      <c r="N2" s="401"/>
      <c r="O2" s="401"/>
      <c r="P2" s="401"/>
      <c r="Q2" s="401"/>
      <c r="R2" s="401"/>
      <c r="S2" s="401"/>
      <c r="T2" s="401"/>
      <c r="U2" s="401"/>
      <c r="V2" s="401"/>
      <c r="AT2" s="19" t="s">
        <v>89</v>
      </c>
      <c r="AZ2" s="105" t="s">
        <v>97</v>
      </c>
      <c r="BA2" s="105" t="s">
        <v>98</v>
      </c>
      <c r="BB2" s="105" t="s">
        <v>99</v>
      </c>
      <c r="BC2" s="105" t="s">
        <v>100</v>
      </c>
      <c r="BD2" s="105" t="s">
        <v>101</v>
      </c>
    </row>
    <row r="3" spans="1:56" s="1" customFormat="1" ht="6.9" customHeight="1">
      <c r="B3" s="106"/>
      <c r="C3" s="107"/>
      <c r="D3" s="107"/>
      <c r="E3" s="107"/>
      <c r="F3" s="107"/>
      <c r="G3" s="107"/>
      <c r="H3" s="107"/>
      <c r="I3" s="108"/>
      <c r="J3" s="107"/>
      <c r="K3" s="107"/>
      <c r="L3" s="22"/>
      <c r="AT3" s="19" t="s">
        <v>90</v>
      </c>
      <c r="AZ3" s="105" t="s">
        <v>102</v>
      </c>
      <c r="BA3" s="105" t="s">
        <v>103</v>
      </c>
      <c r="BB3" s="105" t="s">
        <v>99</v>
      </c>
      <c r="BC3" s="105" t="s">
        <v>104</v>
      </c>
      <c r="BD3" s="105" t="s">
        <v>101</v>
      </c>
    </row>
    <row r="4" spans="1:56" s="1" customFormat="1" ht="24.9" customHeight="1">
      <c r="B4" s="22"/>
      <c r="D4" s="109" t="s">
        <v>105</v>
      </c>
      <c r="I4" s="104"/>
      <c r="L4" s="22"/>
      <c r="M4" s="110" t="s">
        <v>10</v>
      </c>
      <c r="AT4" s="19" t="s">
        <v>4</v>
      </c>
      <c r="AZ4" s="105" t="s">
        <v>106</v>
      </c>
      <c r="BA4" s="105" t="s">
        <v>107</v>
      </c>
      <c r="BB4" s="105" t="s">
        <v>99</v>
      </c>
      <c r="BC4" s="105" t="s">
        <v>108</v>
      </c>
      <c r="BD4" s="105" t="s">
        <v>101</v>
      </c>
    </row>
    <row r="5" spans="1:56" s="1" customFormat="1" ht="6.9" customHeight="1">
      <c r="B5" s="22"/>
      <c r="I5" s="104"/>
      <c r="L5" s="22"/>
      <c r="AZ5" s="105" t="s">
        <v>109</v>
      </c>
      <c r="BA5" s="105" t="s">
        <v>110</v>
      </c>
      <c r="BB5" s="105" t="s">
        <v>99</v>
      </c>
      <c r="BC5" s="105" t="s">
        <v>111</v>
      </c>
      <c r="BD5" s="105" t="s">
        <v>101</v>
      </c>
    </row>
    <row r="6" spans="1:56" s="1" customFormat="1" ht="12" customHeight="1">
      <c r="B6" s="22"/>
      <c r="D6" s="111" t="s">
        <v>16</v>
      </c>
      <c r="I6" s="104"/>
      <c r="L6" s="22"/>
      <c r="AZ6" s="105" t="s">
        <v>112</v>
      </c>
      <c r="BA6" s="105" t="s">
        <v>113</v>
      </c>
      <c r="BB6" s="105" t="s">
        <v>99</v>
      </c>
      <c r="BC6" s="105" t="s">
        <v>114</v>
      </c>
      <c r="BD6" s="105" t="s">
        <v>101</v>
      </c>
    </row>
    <row r="7" spans="1:56" s="1" customFormat="1" ht="16.5" customHeight="1">
      <c r="B7" s="22"/>
      <c r="E7" s="402" t="str">
        <f>'Rekapitulace stavby'!K6</f>
        <v>BENEŠOV - DOPRAVNÍ OPATŘENÍ U NÁDRAŽÍ (město-SFDI-uznatelné náklady)</v>
      </c>
      <c r="F7" s="403"/>
      <c r="G7" s="403"/>
      <c r="H7" s="403"/>
      <c r="I7" s="104"/>
      <c r="L7" s="22"/>
      <c r="AZ7" s="105" t="s">
        <v>115</v>
      </c>
      <c r="BA7" s="105" t="s">
        <v>116</v>
      </c>
      <c r="BB7" s="105" t="s">
        <v>117</v>
      </c>
      <c r="BC7" s="105" t="s">
        <v>118</v>
      </c>
      <c r="BD7" s="105" t="s">
        <v>101</v>
      </c>
    </row>
    <row r="8" spans="1:56" s="2" customFormat="1" ht="12" customHeight="1">
      <c r="A8" s="37"/>
      <c r="B8" s="42"/>
      <c r="C8" s="37"/>
      <c r="D8" s="111" t="s">
        <v>119</v>
      </c>
      <c r="E8" s="37"/>
      <c r="F8" s="37"/>
      <c r="G8" s="37"/>
      <c r="H8" s="37"/>
      <c r="I8" s="112"/>
      <c r="J8" s="37"/>
      <c r="K8" s="37"/>
      <c r="L8" s="113"/>
      <c r="S8" s="37"/>
      <c r="T8" s="37"/>
      <c r="U8" s="37"/>
      <c r="V8" s="37"/>
      <c r="W8" s="37"/>
      <c r="X8" s="37"/>
      <c r="Y8" s="37"/>
      <c r="Z8" s="37"/>
      <c r="AA8" s="37"/>
      <c r="AB8" s="37"/>
      <c r="AC8" s="37"/>
      <c r="AD8" s="37"/>
      <c r="AE8" s="37"/>
      <c r="AZ8" s="105" t="s">
        <v>120</v>
      </c>
      <c r="BA8" s="105" t="s">
        <v>121</v>
      </c>
      <c r="BB8" s="105" t="s">
        <v>117</v>
      </c>
      <c r="BC8" s="105" t="s">
        <v>122</v>
      </c>
      <c r="BD8" s="105" t="s">
        <v>101</v>
      </c>
    </row>
    <row r="9" spans="1:56" s="2" customFormat="1" ht="16.5" customHeight="1">
      <c r="A9" s="37"/>
      <c r="B9" s="42"/>
      <c r="C9" s="37"/>
      <c r="D9" s="37"/>
      <c r="E9" s="404" t="s">
        <v>123</v>
      </c>
      <c r="F9" s="405"/>
      <c r="G9" s="405"/>
      <c r="H9" s="405"/>
      <c r="I9" s="112"/>
      <c r="J9" s="37"/>
      <c r="K9" s="37"/>
      <c r="L9" s="113"/>
      <c r="S9" s="37"/>
      <c r="T9" s="37"/>
      <c r="U9" s="37"/>
      <c r="V9" s="37"/>
      <c r="W9" s="37"/>
      <c r="X9" s="37"/>
      <c r="Y9" s="37"/>
      <c r="Z9" s="37"/>
      <c r="AA9" s="37"/>
      <c r="AB9" s="37"/>
      <c r="AC9" s="37"/>
      <c r="AD9" s="37"/>
      <c r="AE9" s="37"/>
      <c r="AZ9" s="105" t="s">
        <v>124</v>
      </c>
      <c r="BA9" s="105" t="s">
        <v>125</v>
      </c>
      <c r="BB9" s="105" t="s">
        <v>117</v>
      </c>
      <c r="BC9" s="105" t="s">
        <v>126</v>
      </c>
      <c r="BD9" s="105" t="s">
        <v>101</v>
      </c>
    </row>
    <row r="10" spans="1:56" s="2" customFormat="1" ht="10.199999999999999">
      <c r="A10" s="37"/>
      <c r="B10" s="42"/>
      <c r="C10" s="37"/>
      <c r="D10" s="37"/>
      <c r="E10" s="37"/>
      <c r="F10" s="37"/>
      <c r="G10" s="37"/>
      <c r="H10" s="37"/>
      <c r="I10" s="112"/>
      <c r="J10" s="37"/>
      <c r="K10" s="37"/>
      <c r="L10" s="113"/>
      <c r="S10" s="37"/>
      <c r="T10" s="37"/>
      <c r="U10" s="37"/>
      <c r="V10" s="37"/>
      <c r="W10" s="37"/>
      <c r="X10" s="37"/>
      <c r="Y10" s="37"/>
      <c r="Z10" s="37"/>
      <c r="AA10" s="37"/>
      <c r="AB10" s="37"/>
      <c r="AC10" s="37"/>
      <c r="AD10" s="37"/>
      <c r="AE10" s="37"/>
      <c r="AZ10" s="105" t="s">
        <v>127</v>
      </c>
      <c r="BA10" s="105" t="s">
        <v>128</v>
      </c>
      <c r="BB10" s="105" t="s">
        <v>117</v>
      </c>
      <c r="BC10" s="105" t="s">
        <v>129</v>
      </c>
      <c r="BD10" s="105" t="s">
        <v>101</v>
      </c>
    </row>
    <row r="11" spans="1:56" s="2" customFormat="1" ht="12" customHeight="1">
      <c r="A11" s="37"/>
      <c r="B11" s="42"/>
      <c r="C11" s="37"/>
      <c r="D11" s="111" t="s">
        <v>18</v>
      </c>
      <c r="E11" s="37"/>
      <c r="F11" s="114" t="s">
        <v>19</v>
      </c>
      <c r="G11" s="37"/>
      <c r="H11" s="37"/>
      <c r="I11" s="115" t="s">
        <v>20</v>
      </c>
      <c r="J11" s="114" t="s">
        <v>32</v>
      </c>
      <c r="K11" s="37"/>
      <c r="L11" s="113"/>
      <c r="S11" s="37"/>
      <c r="T11" s="37"/>
      <c r="U11" s="37"/>
      <c r="V11" s="37"/>
      <c r="W11" s="37"/>
      <c r="X11" s="37"/>
      <c r="Y11" s="37"/>
      <c r="Z11" s="37"/>
      <c r="AA11" s="37"/>
      <c r="AB11" s="37"/>
      <c r="AC11" s="37"/>
      <c r="AD11" s="37"/>
      <c r="AE11" s="37"/>
      <c r="AZ11" s="105" t="s">
        <v>130</v>
      </c>
      <c r="BA11" s="105" t="s">
        <v>131</v>
      </c>
      <c r="BB11" s="105" t="s">
        <v>117</v>
      </c>
      <c r="BC11" s="105" t="s">
        <v>132</v>
      </c>
      <c r="BD11" s="105" t="s">
        <v>101</v>
      </c>
    </row>
    <row r="12" spans="1:56" s="2" customFormat="1" ht="12" customHeight="1">
      <c r="A12" s="37"/>
      <c r="B12" s="42"/>
      <c r="C12" s="37"/>
      <c r="D12" s="111" t="s">
        <v>22</v>
      </c>
      <c r="E12" s="37"/>
      <c r="F12" s="114" t="s">
        <v>23</v>
      </c>
      <c r="G12" s="37"/>
      <c r="H12" s="37"/>
      <c r="I12" s="115" t="s">
        <v>24</v>
      </c>
      <c r="J12" s="116" t="str">
        <f>'Rekapitulace stavby'!AN8</f>
        <v>25. 9. 2019</v>
      </c>
      <c r="K12" s="37"/>
      <c r="L12" s="113"/>
      <c r="S12" s="37"/>
      <c r="T12" s="37"/>
      <c r="U12" s="37"/>
      <c r="V12" s="37"/>
      <c r="W12" s="37"/>
      <c r="X12" s="37"/>
      <c r="Y12" s="37"/>
      <c r="Z12" s="37"/>
      <c r="AA12" s="37"/>
      <c r="AB12" s="37"/>
      <c r="AC12" s="37"/>
      <c r="AD12" s="37"/>
      <c r="AE12" s="37"/>
      <c r="AZ12" s="105" t="s">
        <v>133</v>
      </c>
      <c r="BA12" s="105" t="s">
        <v>134</v>
      </c>
      <c r="BB12" s="105" t="s">
        <v>117</v>
      </c>
      <c r="BC12" s="105" t="s">
        <v>135</v>
      </c>
      <c r="BD12" s="105" t="s">
        <v>101</v>
      </c>
    </row>
    <row r="13" spans="1:56" s="2" customFormat="1" ht="10.8" customHeight="1">
      <c r="A13" s="37"/>
      <c r="B13" s="42"/>
      <c r="C13" s="37"/>
      <c r="D13" s="37"/>
      <c r="E13" s="37"/>
      <c r="F13" s="37"/>
      <c r="G13" s="37"/>
      <c r="H13" s="37"/>
      <c r="I13" s="112"/>
      <c r="J13" s="37"/>
      <c r="K13" s="37"/>
      <c r="L13" s="113"/>
      <c r="S13" s="37"/>
      <c r="T13" s="37"/>
      <c r="U13" s="37"/>
      <c r="V13" s="37"/>
      <c r="W13" s="37"/>
      <c r="X13" s="37"/>
      <c r="Y13" s="37"/>
      <c r="Z13" s="37"/>
      <c r="AA13" s="37"/>
      <c r="AB13" s="37"/>
      <c r="AC13" s="37"/>
      <c r="AD13" s="37"/>
      <c r="AE13" s="37"/>
      <c r="AZ13" s="105" t="s">
        <v>136</v>
      </c>
      <c r="BA13" s="105" t="s">
        <v>137</v>
      </c>
      <c r="BB13" s="105" t="s">
        <v>117</v>
      </c>
      <c r="BC13" s="105" t="s">
        <v>138</v>
      </c>
      <c r="BD13" s="105" t="s">
        <v>101</v>
      </c>
    </row>
    <row r="14" spans="1:56" s="2" customFormat="1" ht="12" customHeight="1">
      <c r="A14" s="37"/>
      <c r="B14" s="42"/>
      <c r="C14" s="37"/>
      <c r="D14" s="111" t="s">
        <v>30</v>
      </c>
      <c r="E14" s="37"/>
      <c r="F14" s="37"/>
      <c r="G14" s="37"/>
      <c r="H14" s="37"/>
      <c r="I14" s="115" t="s">
        <v>31</v>
      </c>
      <c r="J14" s="114" t="s">
        <v>32</v>
      </c>
      <c r="K14" s="37"/>
      <c r="L14" s="113"/>
      <c r="S14" s="37"/>
      <c r="T14" s="37"/>
      <c r="U14" s="37"/>
      <c r="V14" s="37"/>
      <c r="W14" s="37"/>
      <c r="X14" s="37"/>
      <c r="Y14" s="37"/>
      <c r="Z14" s="37"/>
      <c r="AA14" s="37"/>
      <c r="AB14" s="37"/>
      <c r="AC14" s="37"/>
      <c r="AD14" s="37"/>
      <c r="AE14" s="37"/>
      <c r="AZ14" s="105" t="s">
        <v>139</v>
      </c>
      <c r="BA14" s="105" t="s">
        <v>140</v>
      </c>
      <c r="BB14" s="105" t="s">
        <v>117</v>
      </c>
      <c r="BC14" s="105" t="s">
        <v>141</v>
      </c>
      <c r="BD14" s="105" t="s">
        <v>101</v>
      </c>
    </row>
    <row r="15" spans="1:56" s="2" customFormat="1" ht="18" customHeight="1">
      <c r="A15" s="37"/>
      <c r="B15" s="42"/>
      <c r="C15" s="37"/>
      <c r="D15" s="37"/>
      <c r="E15" s="114" t="s">
        <v>33</v>
      </c>
      <c r="F15" s="37"/>
      <c r="G15" s="37"/>
      <c r="H15" s="37"/>
      <c r="I15" s="115" t="s">
        <v>34</v>
      </c>
      <c r="J15" s="114" t="s">
        <v>32</v>
      </c>
      <c r="K15" s="37"/>
      <c r="L15" s="113"/>
      <c r="S15" s="37"/>
      <c r="T15" s="37"/>
      <c r="U15" s="37"/>
      <c r="V15" s="37"/>
      <c r="W15" s="37"/>
      <c r="X15" s="37"/>
      <c r="Y15" s="37"/>
      <c r="Z15" s="37"/>
      <c r="AA15" s="37"/>
      <c r="AB15" s="37"/>
      <c r="AC15" s="37"/>
      <c r="AD15" s="37"/>
      <c r="AE15" s="37"/>
      <c r="AZ15" s="105" t="s">
        <v>142</v>
      </c>
      <c r="BA15" s="105" t="s">
        <v>143</v>
      </c>
      <c r="BB15" s="105" t="s">
        <v>117</v>
      </c>
      <c r="BC15" s="105" t="s">
        <v>144</v>
      </c>
      <c r="BD15" s="105" t="s">
        <v>101</v>
      </c>
    </row>
    <row r="16" spans="1:56" s="2" customFormat="1" ht="6.9" customHeight="1">
      <c r="A16" s="37"/>
      <c r="B16" s="42"/>
      <c r="C16" s="37"/>
      <c r="D16" s="37"/>
      <c r="E16" s="37"/>
      <c r="F16" s="37"/>
      <c r="G16" s="37"/>
      <c r="H16" s="37"/>
      <c r="I16" s="112"/>
      <c r="J16" s="37"/>
      <c r="K16" s="37"/>
      <c r="L16" s="113"/>
      <c r="S16" s="37"/>
      <c r="T16" s="37"/>
      <c r="U16" s="37"/>
      <c r="V16" s="37"/>
      <c r="W16" s="37"/>
      <c r="X16" s="37"/>
      <c r="Y16" s="37"/>
      <c r="Z16" s="37"/>
      <c r="AA16" s="37"/>
      <c r="AB16" s="37"/>
      <c r="AC16" s="37"/>
      <c r="AD16" s="37"/>
      <c r="AE16" s="37"/>
      <c r="AZ16" s="105" t="s">
        <v>145</v>
      </c>
      <c r="BA16" s="105" t="s">
        <v>146</v>
      </c>
      <c r="BB16" s="105" t="s">
        <v>117</v>
      </c>
      <c r="BC16" s="105" t="s">
        <v>147</v>
      </c>
      <c r="BD16" s="105" t="s">
        <v>101</v>
      </c>
    </row>
    <row r="17" spans="1:56" s="2" customFormat="1" ht="12" customHeight="1">
      <c r="A17" s="37"/>
      <c r="B17" s="42"/>
      <c r="C17" s="37"/>
      <c r="D17" s="111" t="s">
        <v>35</v>
      </c>
      <c r="E17" s="37"/>
      <c r="F17" s="37"/>
      <c r="G17" s="37"/>
      <c r="H17" s="37"/>
      <c r="I17" s="115" t="s">
        <v>31</v>
      </c>
      <c r="J17" s="32" t="str">
        <f>'Rekapitulace stavby'!AN13</f>
        <v>Vyplň údaj</v>
      </c>
      <c r="K17" s="37"/>
      <c r="L17" s="113"/>
      <c r="S17" s="37"/>
      <c r="T17" s="37"/>
      <c r="U17" s="37"/>
      <c r="V17" s="37"/>
      <c r="W17" s="37"/>
      <c r="X17" s="37"/>
      <c r="Y17" s="37"/>
      <c r="Z17" s="37"/>
      <c r="AA17" s="37"/>
      <c r="AB17" s="37"/>
      <c r="AC17" s="37"/>
      <c r="AD17" s="37"/>
      <c r="AE17" s="37"/>
      <c r="AZ17" s="105" t="s">
        <v>148</v>
      </c>
      <c r="BA17" s="105" t="s">
        <v>149</v>
      </c>
      <c r="BB17" s="105" t="s">
        <v>117</v>
      </c>
      <c r="BC17" s="105" t="s">
        <v>150</v>
      </c>
      <c r="BD17" s="105" t="s">
        <v>101</v>
      </c>
    </row>
    <row r="18" spans="1:56" s="2" customFormat="1" ht="18" customHeight="1">
      <c r="A18" s="37"/>
      <c r="B18" s="42"/>
      <c r="C18" s="37"/>
      <c r="D18" s="37"/>
      <c r="E18" s="406" t="str">
        <f>'Rekapitulace stavby'!E14</f>
        <v>Vyplň údaj</v>
      </c>
      <c r="F18" s="407"/>
      <c r="G18" s="407"/>
      <c r="H18" s="407"/>
      <c r="I18" s="115" t="s">
        <v>34</v>
      </c>
      <c r="J18" s="32" t="str">
        <f>'Rekapitulace stavby'!AN14</f>
        <v>Vyplň údaj</v>
      </c>
      <c r="K18" s="37"/>
      <c r="L18" s="113"/>
      <c r="S18" s="37"/>
      <c r="T18" s="37"/>
      <c r="U18" s="37"/>
      <c r="V18" s="37"/>
      <c r="W18" s="37"/>
      <c r="X18" s="37"/>
      <c r="Y18" s="37"/>
      <c r="Z18" s="37"/>
      <c r="AA18" s="37"/>
      <c r="AB18" s="37"/>
      <c r="AC18" s="37"/>
      <c r="AD18" s="37"/>
      <c r="AE18" s="37"/>
      <c r="AZ18" s="105" t="s">
        <v>151</v>
      </c>
      <c r="BA18" s="105" t="s">
        <v>152</v>
      </c>
      <c r="BB18" s="105" t="s">
        <v>117</v>
      </c>
      <c r="BC18" s="105" t="s">
        <v>153</v>
      </c>
      <c r="BD18" s="105" t="s">
        <v>101</v>
      </c>
    </row>
    <row r="19" spans="1:56" s="2" customFormat="1" ht="6.9" customHeight="1">
      <c r="A19" s="37"/>
      <c r="B19" s="42"/>
      <c r="C19" s="37"/>
      <c r="D19" s="37"/>
      <c r="E19" s="37"/>
      <c r="F19" s="37"/>
      <c r="G19" s="37"/>
      <c r="H19" s="37"/>
      <c r="I19" s="112"/>
      <c r="J19" s="37"/>
      <c r="K19" s="37"/>
      <c r="L19" s="113"/>
      <c r="S19" s="37"/>
      <c r="T19" s="37"/>
      <c r="U19" s="37"/>
      <c r="V19" s="37"/>
      <c r="W19" s="37"/>
      <c r="X19" s="37"/>
      <c r="Y19" s="37"/>
      <c r="Z19" s="37"/>
      <c r="AA19" s="37"/>
      <c r="AB19" s="37"/>
      <c r="AC19" s="37"/>
      <c r="AD19" s="37"/>
      <c r="AE19" s="37"/>
      <c r="AZ19" s="105" t="s">
        <v>154</v>
      </c>
      <c r="BA19" s="105" t="s">
        <v>155</v>
      </c>
      <c r="BB19" s="105" t="s">
        <v>99</v>
      </c>
      <c r="BC19" s="105" t="s">
        <v>156</v>
      </c>
      <c r="BD19" s="105" t="s">
        <v>101</v>
      </c>
    </row>
    <row r="20" spans="1:56" s="2" customFormat="1" ht="12" customHeight="1">
      <c r="A20" s="37"/>
      <c r="B20" s="42"/>
      <c r="C20" s="37"/>
      <c r="D20" s="111" t="s">
        <v>37</v>
      </c>
      <c r="E20" s="37"/>
      <c r="F20" s="37"/>
      <c r="G20" s="37"/>
      <c r="H20" s="37"/>
      <c r="I20" s="115" t="s">
        <v>31</v>
      </c>
      <c r="J20" s="114" t="s">
        <v>32</v>
      </c>
      <c r="K20" s="37"/>
      <c r="L20" s="113"/>
      <c r="S20" s="37"/>
      <c r="T20" s="37"/>
      <c r="U20" s="37"/>
      <c r="V20" s="37"/>
      <c r="W20" s="37"/>
      <c r="X20" s="37"/>
      <c r="Y20" s="37"/>
      <c r="Z20" s="37"/>
      <c r="AA20" s="37"/>
      <c r="AB20" s="37"/>
      <c r="AC20" s="37"/>
      <c r="AD20" s="37"/>
      <c r="AE20" s="37"/>
    </row>
    <row r="21" spans="1:56" s="2" customFormat="1" ht="18" customHeight="1">
      <c r="A21" s="37"/>
      <c r="B21" s="42"/>
      <c r="C21" s="37"/>
      <c r="D21" s="37"/>
      <c r="E21" s="114" t="s">
        <v>39</v>
      </c>
      <c r="F21" s="37"/>
      <c r="G21" s="37"/>
      <c r="H21" s="37"/>
      <c r="I21" s="115" t="s">
        <v>34</v>
      </c>
      <c r="J21" s="114" t="s">
        <v>32</v>
      </c>
      <c r="K21" s="37"/>
      <c r="L21" s="113"/>
      <c r="S21" s="37"/>
      <c r="T21" s="37"/>
      <c r="U21" s="37"/>
      <c r="V21" s="37"/>
      <c r="W21" s="37"/>
      <c r="X21" s="37"/>
      <c r="Y21" s="37"/>
      <c r="Z21" s="37"/>
      <c r="AA21" s="37"/>
      <c r="AB21" s="37"/>
      <c r="AC21" s="37"/>
      <c r="AD21" s="37"/>
      <c r="AE21" s="37"/>
    </row>
    <row r="22" spans="1:56" s="2" customFormat="1" ht="6.9" customHeight="1">
      <c r="A22" s="37"/>
      <c r="B22" s="42"/>
      <c r="C22" s="37"/>
      <c r="D22" s="37"/>
      <c r="E22" s="37"/>
      <c r="F22" s="37"/>
      <c r="G22" s="37"/>
      <c r="H22" s="37"/>
      <c r="I22" s="112"/>
      <c r="J22" s="37"/>
      <c r="K22" s="37"/>
      <c r="L22" s="113"/>
      <c r="S22" s="37"/>
      <c r="T22" s="37"/>
      <c r="U22" s="37"/>
      <c r="V22" s="37"/>
      <c r="W22" s="37"/>
      <c r="X22" s="37"/>
      <c r="Y22" s="37"/>
      <c r="Z22" s="37"/>
      <c r="AA22" s="37"/>
      <c r="AB22" s="37"/>
      <c r="AC22" s="37"/>
      <c r="AD22" s="37"/>
      <c r="AE22" s="37"/>
    </row>
    <row r="23" spans="1:56" s="2" customFormat="1" ht="12" customHeight="1">
      <c r="A23" s="37"/>
      <c r="B23" s="42"/>
      <c r="C23" s="37"/>
      <c r="D23" s="111" t="s">
        <v>41</v>
      </c>
      <c r="E23" s="37"/>
      <c r="F23" s="37"/>
      <c r="G23" s="37"/>
      <c r="H23" s="37"/>
      <c r="I23" s="115" t="s">
        <v>31</v>
      </c>
      <c r="J23" s="114" t="s">
        <v>42</v>
      </c>
      <c r="K23" s="37"/>
      <c r="L23" s="113"/>
      <c r="S23" s="37"/>
      <c r="T23" s="37"/>
      <c r="U23" s="37"/>
      <c r="V23" s="37"/>
      <c r="W23" s="37"/>
      <c r="X23" s="37"/>
      <c r="Y23" s="37"/>
      <c r="Z23" s="37"/>
      <c r="AA23" s="37"/>
      <c r="AB23" s="37"/>
      <c r="AC23" s="37"/>
      <c r="AD23" s="37"/>
      <c r="AE23" s="37"/>
    </row>
    <row r="24" spans="1:56" s="2" customFormat="1" ht="18" customHeight="1">
      <c r="A24" s="37"/>
      <c r="B24" s="42"/>
      <c r="C24" s="37"/>
      <c r="D24" s="37"/>
      <c r="E24" s="114" t="s">
        <v>44</v>
      </c>
      <c r="F24" s="37"/>
      <c r="G24" s="37"/>
      <c r="H24" s="37"/>
      <c r="I24" s="115" t="s">
        <v>34</v>
      </c>
      <c r="J24" s="114" t="s">
        <v>32</v>
      </c>
      <c r="K24" s="37"/>
      <c r="L24" s="113"/>
      <c r="S24" s="37"/>
      <c r="T24" s="37"/>
      <c r="U24" s="37"/>
      <c r="V24" s="37"/>
      <c r="W24" s="37"/>
      <c r="X24" s="37"/>
      <c r="Y24" s="37"/>
      <c r="Z24" s="37"/>
      <c r="AA24" s="37"/>
      <c r="AB24" s="37"/>
      <c r="AC24" s="37"/>
      <c r="AD24" s="37"/>
      <c r="AE24" s="37"/>
    </row>
    <row r="25" spans="1:56" s="2" customFormat="1" ht="6.9" customHeight="1">
      <c r="A25" s="37"/>
      <c r="B25" s="42"/>
      <c r="C25" s="37"/>
      <c r="D25" s="37"/>
      <c r="E25" s="37"/>
      <c r="F25" s="37"/>
      <c r="G25" s="37"/>
      <c r="H25" s="37"/>
      <c r="I25" s="112"/>
      <c r="J25" s="37"/>
      <c r="K25" s="37"/>
      <c r="L25" s="113"/>
      <c r="S25" s="37"/>
      <c r="T25" s="37"/>
      <c r="U25" s="37"/>
      <c r="V25" s="37"/>
      <c r="W25" s="37"/>
      <c r="X25" s="37"/>
      <c r="Y25" s="37"/>
      <c r="Z25" s="37"/>
      <c r="AA25" s="37"/>
      <c r="AB25" s="37"/>
      <c r="AC25" s="37"/>
      <c r="AD25" s="37"/>
      <c r="AE25" s="37"/>
    </row>
    <row r="26" spans="1:56" s="2" customFormat="1" ht="12" customHeight="1">
      <c r="A26" s="37"/>
      <c r="B26" s="42"/>
      <c r="C26" s="37"/>
      <c r="D26" s="111" t="s">
        <v>45</v>
      </c>
      <c r="E26" s="37"/>
      <c r="F26" s="37"/>
      <c r="G26" s="37"/>
      <c r="H26" s="37"/>
      <c r="I26" s="112"/>
      <c r="J26" s="37"/>
      <c r="K26" s="37"/>
      <c r="L26" s="113"/>
      <c r="S26" s="37"/>
      <c r="T26" s="37"/>
      <c r="U26" s="37"/>
      <c r="V26" s="37"/>
      <c r="W26" s="37"/>
      <c r="X26" s="37"/>
      <c r="Y26" s="37"/>
      <c r="Z26" s="37"/>
      <c r="AA26" s="37"/>
      <c r="AB26" s="37"/>
      <c r="AC26" s="37"/>
      <c r="AD26" s="37"/>
      <c r="AE26" s="37"/>
    </row>
    <row r="27" spans="1:56" s="8" customFormat="1" ht="47.25" customHeight="1">
      <c r="A27" s="117"/>
      <c r="B27" s="118"/>
      <c r="C27" s="117"/>
      <c r="D27" s="117"/>
      <c r="E27" s="408" t="s">
        <v>46</v>
      </c>
      <c r="F27" s="408"/>
      <c r="G27" s="408"/>
      <c r="H27" s="408"/>
      <c r="I27" s="119"/>
      <c r="J27" s="117"/>
      <c r="K27" s="117"/>
      <c r="L27" s="120"/>
      <c r="S27" s="117"/>
      <c r="T27" s="117"/>
      <c r="U27" s="117"/>
      <c r="V27" s="117"/>
      <c r="W27" s="117"/>
      <c r="X27" s="117"/>
      <c r="Y27" s="117"/>
      <c r="Z27" s="117"/>
      <c r="AA27" s="117"/>
      <c r="AB27" s="117"/>
      <c r="AC27" s="117"/>
      <c r="AD27" s="117"/>
      <c r="AE27" s="117"/>
    </row>
    <row r="28" spans="1:56" s="2" customFormat="1" ht="6.9" customHeight="1">
      <c r="A28" s="37"/>
      <c r="B28" s="42"/>
      <c r="C28" s="37"/>
      <c r="D28" s="37"/>
      <c r="E28" s="37"/>
      <c r="F28" s="37"/>
      <c r="G28" s="37"/>
      <c r="H28" s="37"/>
      <c r="I28" s="112"/>
      <c r="J28" s="37"/>
      <c r="K28" s="37"/>
      <c r="L28" s="113"/>
      <c r="S28" s="37"/>
      <c r="T28" s="37"/>
      <c r="U28" s="37"/>
      <c r="V28" s="37"/>
      <c r="W28" s="37"/>
      <c r="X28" s="37"/>
      <c r="Y28" s="37"/>
      <c r="Z28" s="37"/>
      <c r="AA28" s="37"/>
      <c r="AB28" s="37"/>
      <c r="AC28" s="37"/>
      <c r="AD28" s="37"/>
      <c r="AE28" s="37"/>
    </row>
    <row r="29" spans="1:56" s="2" customFormat="1" ht="6.9" customHeight="1">
      <c r="A29" s="37"/>
      <c r="B29" s="42"/>
      <c r="C29" s="37"/>
      <c r="D29" s="121"/>
      <c r="E29" s="121"/>
      <c r="F29" s="121"/>
      <c r="G29" s="121"/>
      <c r="H29" s="121"/>
      <c r="I29" s="122"/>
      <c r="J29" s="121"/>
      <c r="K29" s="121"/>
      <c r="L29" s="113"/>
      <c r="S29" s="37"/>
      <c r="T29" s="37"/>
      <c r="U29" s="37"/>
      <c r="V29" s="37"/>
      <c r="W29" s="37"/>
      <c r="X29" s="37"/>
      <c r="Y29" s="37"/>
      <c r="Z29" s="37"/>
      <c r="AA29" s="37"/>
      <c r="AB29" s="37"/>
      <c r="AC29" s="37"/>
      <c r="AD29" s="37"/>
      <c r="AE29" s="37"/>
    </row>
    <row r="30" spans="1:56" s="2" customFormat="1" ht="25.35" customHeight="1">
      <c r="A30" s="37"/>
      <c r="B30" s="42"/>
      <c r="C30" s="37"/>
      <c r="D30" s="123" t="s">
        <v>47</v>
      </c>
      <c r="E30" s="37"/>
      <c r="F30" s="37"/>
      <c r="G30" s="37"/>
      <c r="H30" s="37"/>
      <c r="I30" s="112"/>
      <c r="J30" s="124">
        <f>ROUND(J92, 0)</f>
        <v>0</v>
      </c>
      <c r="K30" s="37"/>
      <c r="L30" s="113"/>
      <c r="S30" s="37"/>
      <c r="T30" s="37"/>
      <c r="U30" s="37"/>
      <c r="V30" s="37"/>
      <c r="W30" s="37"/>
      <c r="X30" s="37"/>
      <c r="Y30" s="37"/>
      <c r="Z30" s="37"/>
      <c r="AA30" s="37"/>
      <c r="AB30" s="37"/>
      <c r="AC30" s="37"/>
      <c r="AD30" s="37"/>
      <c r="AE30" s="37"/>
    </row>
    <row r="31" spans="1:56" s="2" customFormat="1" ht="6.9" customHeight="1">
      <c r="A31" s="37"/>
      <c r="B31" s="42"/>
      <c r="C31" s="37"/>
      <c r="D31" s="121"/>
      <c r="E31" s="121"/>
      <c r="F31" s="121"/>
      <c r="G31" s="121"/>
      <c r="H31" s="121"/>
      <c r="I31" s="122"/>
      <c r="J31" s="121"/>
      <c r="K31" s="121"/>
      <c r="L31" s="113"/>
      <c r="S31" s="37"/>
      <c r="T31" s="37"/>
      <c r="U31" s="37"/>
      <c r="V31" s="37"/>
      <c r="W31" s="37"/>
      <c r="X31" s="37"/>
      <c r="Y31" s="37"/>
      <c r="Z31" s="37"/>
      <c r="AA31" s="37"/>
      <c r="AB31" s="37"/>
      <c r="AC31" s="37"/>
      <c r="AD31" s="37"/>
      <c r="AE31" s="37"/>
    </row>
    <row r="32" spans="1:56" s="2" customFormat="1" ht="14.4" customHeight="1">
      <c r="A32" s="37"/>
      <c r="B32" s="42"/>
      <c r="C32" s="37"/>
      <c r="D32" s="37"/>
      <c r="E32" s="37"/>
      <c r="F32" s="125" t="s">
        <v>49</v>
      </c>
      <c r="G32" s="37"/>
      <c r="H32" s="37"/>
      <c r="I32" s="126" t="s">
        <v>48</v>
      </c>
      <c r="J32" s="125" t="s">
        <v>50</v>
      </c>
      <c r="K32" s="37"/>
      <c r="L32" s="113"/>
      <c r="S32" s="37"/>
      <c r="T32" s="37"/>
      <c r="U32" s="37"/>
      <c r="V32" s="37"/>
      <c r="W32" s="37"/>
      <c r="X32" s="37"/>
      <c r="Y32" s="37"/>
      <c r="Z32" s="37"/>
      <c r="AA32" s="37"/>
      <c r="AB32" s="37"/>
      <c r="AC32" s="37"/>
      <c r="AD32" s="37"/>
      <c r="AE32" s="37"/>
    </row>
    <row r="33" spans="1:31" s="2" customFormat="1" ht="14.4" customHeight="1">
      <c r="A33" s="37"/>
      <c r="B33" s="42"/>
      <c r="C33" s="37"/>
      <c r="D33" s="127" t="s">
        <v>51</v>
      </c>
      <c r="E33" s="111" t="s">
        <v>52</v>
      </c>
      <c r="F33" s="128">
        <f>ROUND((SUM(BE92:BE959)),  0)</f>
        <v>0</v>
      </c>
      <c r="G33" s="37"/>
      <c r="H33" s="37"/>
      <c r="I33" s="129">
        <v>0.21</v>
      </c>
      <c r="J33" s="128">
        <f>ROUND(((SUM(BE92:BE959))*I33),  0)</f>
        <v>0</v>
      </c>
      <c r="K33" s="37"/>
      <c r="L33" s="113"/>
      <c r="S33" s="37"/>
      <c r="T33" s="37"/>
      <c r="U33" s="37"/>
      <c r="V33" s="37"/>
      <c r="W33" s="37"/>
      <c r="X33" s="37"/>
      <c r="Y33" s="37"/>
      <c r="Z33" s="37"/>
      <c r="AA33" s="37"/>
      <c r="AB33" s="37"/>
      <c r="AC33" s="37"/>
      <c r="AD33" s="37"/>
      <c r="AE33" s="37"/>
    </row>
    <row r="34" spans="1:31" s="2" customFormat="1" ht="14.4" customHeight="1">
      <c r="A34" s="37"/>
      <c r="B34" s="42"/>
      <c r="C34" s="37"/>
      <c r="D34" s="37"/>
      <c r="E34" s="111" t="s">
        <v>53</v>
      </c>
      <c r="F34" s="128">
        <f>ROUND((SUM(BF92:BF959)),  0)</f>
        <v>0</v>
      </c>
      <c r="G34" s="37"/>
      <c r="H34" s="37"/>
      <c r="I34" s="129">
        <v>0.15</v>
      </c>
      <c r="J34" s="128">
        <f>ROUND(((SUM(BF92:BF959))*I34),  0)</f>
        <v>0</v>
      </c>
      <c r="K34" s="37"/>
      <c r="L34" s="113"/>
      <c r="S34" s="37"/>
      <c r="T34" s="37"/>
      <c r="U34" s="37"/>
      <c r="V34" s="37"/>
      <c r="W34" s="37"/>
      <c r="X34" s="37"/>
      <c r="Y34" s="37"/>
      <c r="Z34" s="37"/>
      <c r="AA34" s="37"/>
      <c r="AB34" s="37"/>
      <c r="AC34" s="37"/>
      <c r="AD34" s="37"/>
      <c r="AE34" s="37"/>
    </row>
    <row r="35" spans="1:31" s="2" customFormat="1" ht="14.4" hidden="1" customHeight="1">
      <c r="A35" s="37"/>
      <c r="B35" s="42"/>
      <c r="C35" s="37"/>
      <c r="D35" s="37"/>
      <c r="E35" s="111" t="s">
        <v>54</v>
      </c>
      <c r="F35" s="128">
        <f>ROUND((SUM(BG92:BG959)),  0)</f>
        <v>0</v>
      </c>
      <c r="G35" s="37"/>
      <c r="H35" s="37"/>
      <c r="I35" s="129">
        <v>0.21</v>
      </c>
      <c r="J35" s="128">
        <f>0</f>
        <v>0</v>
      </c>
      <c r="K35" s="37"/>
      <c r="L35" s="113"/>
      <c r="S35" s="37"/>
      <c r="T35" s="37"/>
      <c r="U35" s="37"/>
      <c r="V35" s="37"/>
      <c r="W35" s="37"/>
      <c r="X35" s="37"/>
      <c r="Y35" s="37"/>
      <c r="Z35" s="37"/>
      <c r="AA35" s="37"/>
      <c r="AB35" s="37"/>
      <c r="AC35" s="37"/>
      <c r="AD35" s="37"/>
      <c r="AE35" s="37"/>
    </row>
    <row r="36" spans="1:31" s="2" customFormat="1" ht="14.4" hidden="1" customHeight="1">
      <c r="A36" s="37"/>
      <c r="B36" s="42"/>
      <c r="C36" s="37"/>
      <c r="D36" s="37"/>
      <c r="E36" s="111" t="s">
        <v>55</v>
      </c>
      <c r="F36" s="128">
        <f>ROUND((SUM(BH92:BH959)),  0)</f>
        <v>0</v>
      </c>
      <c r="G36" s="37"/>
      <c r="H36" s="37"/>
      <c r="I36" s="129">
        <v>0.15</v>
      </c>
      <c r="J36" s="128">
        <f>0</f>
        <v>0</v>
      </c>
      <c r="K36" s="37"/>
      <c r="L36" s="113"/>
      <c r="S36" s="37"/>
      <c r="T36" s="37"/>
      <c r="U36" s="37"/>
      <c r="V36" s="37"/>
      <c r="W36" s="37"/>
      <c r="X36" s="37"/>
      <c r="Y36" s="37"/>
      <c r="Z36" s="37"/>
      <c r="AA36" s="37"/>
      <c r="AB36" s="37"/>
      <c r="AC36" s="37"/>
      <c r="AD36" s="37"/>
      <c r="AE36" s="37"/>
    </row>
    <row r="37" spans="1:31" s="2" customFormat="1" ht="14.4" hidden="1" customHeight="1">
      <c r="A37" s="37"/>
      <c r="B37" s="42"/>
      <c r="C37" s="37"/>
      <c r="D37" s="37"/>
      <c r="E37" s="111" t="s">
        <v>56</v>
      </c>
      <c r="F37" s="128">
        <f>ROUND((SUM(BI92:BI959)),  0)</f>
        <v>0</v>
      </c>
      <c r="G37" s="37"/>
      <c r="H37" s="37"/>
      <c r="I37" s="129">
        <v>0</v>
      </c>
      <c r="J37" s="128">
        <f>0</f>
        <v>0</v>
      </c>
      <c r="K37" s="37"/>
      <c r="L37" s="113"/>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2"/>
      <c r="J38" s="37"/>
      <c r="K38" s="37"/>
      <c r="L38" s="113"/>
      <c r="S38" s="37"/>
      <c r="T38" s="37"/>
      <c r="U38" s="37"/>
      <c r="V38" s="37"/>
      <c r="W38" s="37"/>
      <c r="X38" s="37"/>
      <c r="Y38" s="37"/>
      <c r="Z38" s="37"/>
      <c r="AA38" s="37"/>
      <c r="AB38" s="37"/>
      <c r="AC38" s="37"/>
      <c r="AD38" s="37"/>
      <c r="AE38" s="37"/>
    </row>
    <row r="39" spans="1:31" s="2" customFormat="1" ht="25.35" customHeight="1">
      <c r="A39" s="37"/>
      <c r="B39" s="42"/>
      <c r="C39" s="130"/>
      <c r="D39" s="131" t="s">
        <v>57</v>
      </c>
      <c r="E39" s="132"/>
      <c r="F39" s="132"/>
      <c r="G39" s="133" t="s">
        <v>58</v>
      </c>
      <c r="H39" s="134" t="s">
        <v>59</v>
      </c>
      <c r="I39" s="135"/>
      <c r="J39" s="136">
        <f>SUM(J30:J37)</f>
        <v>0</v>
      </c>
      <c r="K39" s="137"/>
      <c r="L39" s="113"/>
      <c r="S39" s="37"/>
      <c r="T39" s="37"/>
      <c r="U39" s="37"/>
      <c r="V39" s="37"/>
      <c r="W39" s="37"/>
      <c r="X39" s="37"/>
      <c r="Y39" s="37"/>
      <c r="Z39" s="37"/>
      <c r="AA39" s="37"/>
      <c r="AB39" s="37"/>
      <c r="AC39" s="37"/>
      <c r="AD39" s="37"/>
      <c r="AE39" s="37"/>
    </row>
    <row r="40" spans="1:31" s="2" customFormat="1" ht="14.4" customHeight="1">
      <c r="A40" s="37"/>
      <c r="B40" s="138"/>
      <c r="C40" s="139"/>
      <c r="D40" s="139"/>
      <c r="E40" s="139"/>
      <c r="F40" s="139"/>
      <c r="G40" s="139"/>
      <c r="H40" s="139"/>
      <c r="I40" s="140"/>
      <c r="J40" s="139"/>
      <c r="K40" s="139"/>
      <c r="L40" s="113"/>
      <c r="S40" s="37"/>
      <c r="T40" s="37"/>
      <c r="U40" s="37"/>
      <c r="V40" s="37"/>
      <c r="W40" s="37"/>
      <c r="X40" s="37"/>
      <c r="Y40" s="37"/>
      <c r="Z40" s="37"/>
      <c r="AA40" s="37"/>
      <c r="AB40" s="37"/>
      <c r="AC40" s="37"/>
      <c r="AD40" s="37"/>
      <c r="AE40" s="37"/>
    </row>
    <row r="44" spans="1:31" s="2" customFormat="1" ht="6.9" customHeight="1">
      <c r="A44" s="37"/>
      <c r="B44" s="141"/>
      <c r="C44" s="142"/>
      <c r="D44" s="142"/>
      <c r="E44" s="142"/>
      <c r="F44" s="142"/>
      <c r="G44" s="142"/>
      <c r="H44" s="142"/>
      <c r="I44" s="143"/>
      <c r="J44" s="142"/>
      <c r="K44" s="142"/>
      <c r="L44" s="113"/>
      <c r="S44" s="37"/>
      <c r="T44" s="37"/>
      <c r="U44" s="37"/>
      <c r="V44" s="37"/>
      <c r="W44" s="37"/>
      <c r="X44" s="37"/>
      <c r="Y44" s="37"/>
      <c r="Z44" s="37"/>
      <c r="AA44" s="37"/>
      <c r="AB44" s="37"/>
      <c r="AC44" s="37"/>
      <c r="AD44" s="37"/>
      <c r="AE44" s="37"/>
    </row>
    <row r="45" spans="1:31" s="2" customFormat="1" ht="24.9" customHeight="1">
      <c r="A45" s="37"/>
      <c r="B45" s="38"/>
      <c r="C45" s="25" t="s">
        <v>157</v>
      </c>
      <c r="D45" s="39"/>
      <c r="E45" s="39"/>
      <c r="F45" s="39"/>
      <c r="G45" s="39"/>
      <c r="H45" s="39"/>
      <c r="I45" s="112"/>
      <c r="J45" s="39"/>
      <c r="K45" s="39"/>
      <c r="L45" s="113"/>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2"/>
      <c r="J46" s="39"/>
      <c r="K46" s="39"/>
      <c r="L46" s="113"/>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2"/>
      <c r="J47" s="39"/>
      <c r="K47" s="39"/>
      <c r="L47" s="113"/>
      <c r="S47" s="37"/>
      <c r="T47" s="37"/>
      <c r="U47" s="37"/>
      <c r="V47" s="37"/>
      <c r="W47" s="37"/>
      <c r="X47" s="37"/>
      <c r="Y47" s="37"/>
      <c r="Z47" s="37"/>
      <c r="AA47" s="37"/>
      <c r="AB47" s="37"/>
      <c r="AC47" s="37"/>
      <c r="AD47" s="37"/>
      <c r="AE47" s="37"/>
    </row>
    <row r="48" spans="1:31" s="2" customFormat="1" ht="16.5" customHeight="1">
      <c r="A48" s="37"/>
      <c r="B48" s="38"/>
      <c r="C48" s="39"/>
      <c r="D48" s="39"/>
      <c r="E48" s="409" t="str">
        <f>E7</f>
        <v>BENEŠOV - DOPRAVNÍ OPATŘENÍ U NÁDRAŽÍ (město-SFDI-uznatelné náklady)</v>
      </c>
      <c r="F48" s="410"/>
      <c r="G48" s="410"/>
      <c r="H48" s="410"/>
      <c r="I48" s="112"/>
      <c r="J48" s="39"/>
      <c r="K48" s="39"/>
      <c r="L48" s="113"/>
      <c r="S48" s="37"/>
      <c r="T48" s="37"/>
      <c r="U48" s="37"/>
      <c r="V48" s="37"/>
      <c r="W48" s="37"/>
      <c r="X48" s="37"/>
      <c r="Y48" s="37"/>
      <c r="Z48" s="37"/>
      <c r="AA48" s="37"/>
      <c r="AB48" s="37"/>
      <c r="AC48" s="37"/>
      <c r="AD48" s="37"/>
      <c r="AE48" s="37"/>
    </row>
    <row r="49" spans="1:47" s="2" customFormat="1" ht="12" customHeight="1">
      <c r="A49" s="37"/>
      <c r="B49" s="38"/>
      <c r="C49" s="31" t="s">
        <v>119</v>
      </c>
      <c r="D49" s="39"/>
      <c r="E49" s="39"/>
      <c r="F49" s="39"/>
      <c r="G49" s="39"/>
      <c r="H49" s="39"/>
      <c r="I49" s="112"/>
      <c r="J49" s="39"/>
      <c r="K49" s="39"/>
      <c r="L49" s="113"/>
      <c r="S49" s="37"/>
      <c r="T49" s="37"/>
      <c r="U49" s="37"/>
      <c r="V49" s="37"/>
      <c r="W49" s="37"/>
      <c r="X49" s="37"/>
      <c r="Y49" s="37"/>
      <c r="Z49" s="37"/>
      <c r="AA49" s="37"/>
      <c r="AB49" s="37"/>
      <c r="AC49" s="37"/>
      <c r="AD49" s="37"/>
      <c r="AE49" s="37"/>
    </row>
    <row r="50" spans="1:47" s="2" customFormat="1" ht="16.5" customHeight="1">
      <c r="A50" s="37"/>
      <c r="B50" s="38"/>
      <c r="C50" s="39"/>
      <c r="D50" s="39"/>
      <c r="E50" s="381" t="str">
        <f>E9</f>
        <v>SO113 - SO 113 - Chodníky a vjezdy (uznatelné náklady)</v>
      </c>
      <c r="F50" s="411"/>
      <c r="G50" s="411"/>
      <c r="H50" s="411"/>
      <c r="I50" s="112"/>
      <c r="J50" s="39"/>
      <c r="K50" s="39"/>
      <c r="L50" s="113"/>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2"/>
      <c r="J51" s="39"/>
      <c r="K51" s="39"/>
      <c r="L51" s="113"/>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15" t="s">
        <v>24</v>
      </c>
      <c r="J52" s="62" t="str">
        <f>IF(J12="","",J12)</f>
        <v>25. 9. 2019</v>
      </c>
      <c r="K52" s="39"/>
      <c r="L52" s="113"/>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2"/>
      <c r="J53" s="39"/>
      <c r="K53" s="39"/>
      <c r="L53" s="113"/>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15" t="s">
        <v>37</v>
      </c>
      <c r="J54" s="35" t="str">
        <f>E21</f>
        <v>DOPAS s.r.o.</v>
      </c>
      <c r="K54" s="39"/>
      <c r="L54" s="113"/>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15" t="s">
        <v>41</v>
      </c>
      <c r="J55" s="35" t="str">
        <f>E24</f>
        <v>STAPO UL s.r.o.</v>
      </c>
      <c r="K55" s="39"/>
      <c r="L55" s="113"/>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2"/>
      <c r="J56" s="39"/>
      <c r="K56" s="39"/>
      <c r="L56" s="113"/>
      <c r="S56" s="37"/>
      <c r="T56" s="37"/>
      <c r="U56" s="37"/>
      <c r="V56" s="37"/>
      <c r="W56" s="37"/>
      <c r="X56" s="37"/>
      <c r="Y56" s="37"/>
      <c r="Z56" s="37"/>
      <c r="AA56" s="37"/>
      <c r="AB56" s="37"/>
      <c r="AC56" s="37"/>
      <c r="AD56" s="37"/>
      <c r="AE56" s="37"/>
    </row>
    <row r="57" spans="1:47" s="2" customFormat="1" ht="29.25" customHeight="1">
      <c r="A57" s="37"/>
      <c r="B57" s="38"/>
      <c r="C57" s="144" t="s">
        <v>158</v>
      </c>
      <c r="D57" s="145"/>
      <c r="E57" s="145"/>
      <c r="F57" s="145"/>
      <c r="G57" s="145"/>
      <c r="H57" s="145"/>
      <c r="I57" s="146"/>
      <c r="J57" s="147" t="s">
        <v>159</v>
      </c>
      <c r="K57" s="145"/>
      <c r="L57" s="113"/>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2"/>
      <c r="J58" s="39"/>
      <c r="K58" s="39"/>
      <c r="L58" s="113"/>
      <c r="S58" s="37"/>
      <c r="T58" s="37"/>
      <c r="U58" s="37"/>
      <c r="V58" s="37"/>
      <c r="W58" s="37"/>
      <c r="X58" s="37"/>
      <c r="Y58" s="37"/>
      <c r="Z58" s="37"/>
      <c r="AA58" s="37"/>
      <c r="AB58" s="37"/>
      <c r="AC58" s="37"/>
      <c r="AD58" s="37"/>
      <c r="AE58" s="37"/>
    </row>
    <row r="59" spans="1:47" s="2" customFormat="1" ht="22.8" customHeight="1">
      <c r="A59" s="37"/>
      <c r="B59" s="38"/>
      <c r="C59" s="148" t="s">
        <v>79</v>
      </c>
      <c r="D59" s="39"/>
      <c r="E59" s="39"/>
      <c r="F59" s="39"/>
      <c r="G59" s="39"/>
      <c r="H59" s="39"/>
      <c r="I59" s="112"/>
      <c r="J59" s="80">
        <f>J92</f>
        <v>0</v>
      </c>
      <c r="K59" s="39"/>
      <c r="L59" s="113"/>
      <c r="S59" s="37"/>
      <c r="T59" s="37"/>
      <c r="U59" s="37"/>
      <c r="V59" s="37"/>
      <c r="W59" s="37"/>
      <c r="X59" s="37"/>
      <c r="Y59" s="37"/>
      <c r="Z59" s="37"/>
      <c r="AA59" s="37"/>
      <c r="AB59" s="37"/>
      <c r="AC59" s="37"/>
      <c r="AD59" s="37"/>
      <c r="AE59" s="37"/>
      <c r="AU59" s="19" t="s">
        <v>160</v>
      </c>
    </row>
    <row r="60" spans="1:47" s="9" customFormat="1" ht="24.9" customHeight="1">
      <c r="B60" s="149"/>
      <c r="C60" s="150"/>
      <c r="D60" s="151" t="s">
        <v>161</v>
      </c>
      <c r="E60" s="152"/>
      <c r="F60" s="152"/>
      <c r="G60" s="152"/>
      <c r="H60" s="152"/>
      <c r="I60" s="153"/>
      <c r="J60" s="154">
        <f>J93</f>
        <v>0</v>
      </c>
      <c r="K60" s="150"/>
      <c r="L60" s="155"/>
    </row>
    <row r="61" spans="1:47" s="10" customFormat="1" ht="19.95" customHeight="1">
      <c r="B61" s="156"/>
      <c r="C61" s="157"/>
      <c r="D61" s="158" t="s">
        <v>162</v>
      </c>
      <c r="E61" s="159"/>
      <c r="F61" s="159"/>
      <c r="G61" s="159"/>
      <c r="H61" s="159"/>
      <c r="I61" s="160"/>
      <c r="J61" s="161">
        <f>J94</f>
        <v>0</v>
      </c>
      <c r="K61" s="157"/>
      <c r="L61" s="162"/>
    </row>
    <row r="62" spans="1:47" s="10" customFormat="1" ht="19.95" customHeight="1">
      <c r="B62" s="156"/>
      <c r="C62" s="157"/>
      <c r="D62" s="158" t="s">
        <v>163</v>
      </c>
      <c r="E62" s="159"/>
      <c r="F62" s="159"/>
      <c r="G62" s="159"/>
      <c r="H62" s="159"/>
      <c r="I62" s="160"/>
      <c r="J62" s="161">
        <f>J396</f>
        <v>0</v>
      </c>
      <c r="K62" s="157"/>
      <c r="L62" s="162"/>
    </row>
    <row r="63" spans="1:47" s="10" customFormat="1" ht="19.95" customHeight="1">
      <c r="B63" s="156"/>
      <c r="C63" s="157"/>
      <c r="D63" s="158" t="s">
        <v>164</v>
      </c>
      <c r="E63" s="159"/>
      <c r="F63" s="159"/>
      <c r="G63" s="159"/>
      <c r="H63" s="159"/>
      <c r="I63" s="160"/>
      <c r="J63" s="161">
        <f>J467</f>
        <v>0</v>
      </c>
      <c r="K63" s="157"/>
      <c r="L63" s="162"/>
    </row>
    <row r="64" spans="1:47" s="10" customFormat="1" ht="19.95" customHeight="1">
      <c r="B64" s="156"/>
      <c r="C64" s="157"/>
      <c r="D64" s="158" t="s">
        <v>165</v>
      </c>
      <c r="E64" s="159"/>
      <c r="F64" s="159"/>
      <c r="G64" s="159"/>
      <c r="H64" s="159"/>
      <c r="I64" s="160"/>
      <c r="J64" s="161">
        <f>J525</f>
        <v>0</v>
      </c>
      <c r="K64" s="157"/>
      <c r="L64" s="162"/>
    </row>
    <row r="65" spans="1:31" s="10" customFormat="1" ht="19.95" customHeight="1">
      <c r="B65" s="156"/>
      <c r="C65" s="157"/>
      <c r="D65" s="158" t="s">
        <v>166</v>
      </c>
      <c r="E65" s="159"/>
      <c r="F65" s="159"/>
      <c r="G65" s="159"/>
      <c r="H65" s="159"/>
      <c r="I65" s="160"/>
      <c r="J65" s="161">
        <f>J534</f>
        <v>0</v>
      </c>
      <c r="K65" s="157"/>
      <c r="L65" s="162"/>
    </row>
    <row r="66" spans="1:31" s="10" customFormat="1" ht="19.95" customHeight="1">
      <c r="B66" s="156"/>
      <c r="C66" s="157"/>
      <c r="D66" s="158" t="s">
        <v>167</v>
      </c>
      <c r="E66" s="159"/>
      <c r="F66" s="159"/>
      <c r="G66" s="159"/>
      <c r="H66" s="159"/>
      <c r="I66" s="160"/>
      <c r="J66" s="161">
        <f>J646</f>
        <v>0</v>
      </c>
      <c r="K66" s="157"/>
      <c r="L66" s="162"/>
    </row>
    <row r="67" spans="1:31" s="10" customFormat="1" ht="19.95" customHeight="1">
      <c r="B67" s="156"/>
      <c r="C67" s="157"/>
      <c r="D67" s="158" t="s">
        <v>168</v>
      </c>
      <c r="E67" s="159"/>
      <c r="F67" s="159"/>
      <c r="G67" s="159"/>
      <c r="H67" s="159"/>
      <c r="I67" s="160"/>
      <c r="J67" s="161">
        <f>J695</f>
        <v>0</v>
      </c>
      <c r="K67" s="157"/>
      <c r="L67" s="162"/>
    </row>
    <row r="68" spans="1:31" s="10" customFormat="1" ht="19.95" customHeight="1">
      <c r="B68" s="156"/>
      <c r="C68" s="157"/>
      <c r="D68" s="158" t="s">
        <v>169</v>
      </c>
      <c r="E68" s="159"/>
      <c r="F68" s="159"/>
      <c r="G68" s="159"/>
      <c r="H68" s="159"/>
      <c r="I68" s="160"/>
      <c r="J68" s="161">
        <f>J854</f>
        <v>0</v>
      </c>
      <c r="K68" s="157"/>
      <c r="L68" s="162"/>
    </row>
    <row r="69" spans="1:31" s="10" customFormat="1" ht="19.95" customHeight="1">
      <c r="B69" s="156"/>
      <c r="C69" s="157"/>
      <c r="D69" s="158" t="s">
        <v>170</v>
      </c>
      <c r="E69" s="159"/>
      <c r="F69" s="159"/>
      <c r="G69" s="159"/>
      <c r="H69" s="159"/>
      <c r="I69" s="160"/>
      <c r="J69" s="161">
        <f>J919</f>
        <v>0</v>
      </c>
      <c r="K69" s="157"/>
      <c r="L69" s="162"/>
    </row>
    <row r="70" spans="1:31" s="9" customFormat="1" ht="24.9" customHeight="1">
      <c r="B70" s="149"/>
      <c r="C70" s="150"/>
      <c r="D70" s="151" t="s">
        <v>171</v>
      </c>
      <c r="E70" s="152"/>
      <c r="F70" s="152"/>
      <c r="G70" s="152"/>
      <c r="H70" s="152"/>
      <c r="I70" s="153"/>
      <c r="J70" s="154">
        <f>J921</f>
        <v>0</v>
      </c>
      <c r="K70" s="150"/>
      <c r="L70" s="155"/>
    </row>
    <row r="71" spans="1:31" s="10" customFormat="1" ht="19.95" customHeight="1">
      <c r="B71" s="156"/>
      <c r="C71" s="157"/>
      <c r="D71" s="158" t="s">
        <v>172</v>
      </c>
      <c r="E71" s="159"/>
      <c r="F71" s="159"/>
      <c r="G71" s="159"/>
      <c r="H71" s="159"/>
      <c r="I71" s="160"/>
      <c r="J71" s="161">
        <f>J922</f>
        <v>0</v>
      </c>
      <c r="K71" s="157"/>
      <c r="L71" s="162"/>
    </row>
    <row r="72" spans="1:31" s="9" customFormat="1" ht="24.9" customHeight="1">
      <c r="B72" s="149"/>
      <c r="C72" s="150"/>
      <c r="D72" s="151" t="s">
        <v>173</v>
      </c>
      <c r="E72" s="152"/>
      <c r="F72" s="152"/>
      <c r="G72" s="152"/>
      <c r="H72" s="152"/>
      <c r="I72" s="153"/>
      <c r="J72" s="154">
        <f>J937</f>
        <v>0</v>
      </c>
      <c r="K72" s="150"/>
      <c r="L72" s="155"/>
    </row>
    <row r="73" spans="1:31" s="2" customFormat="1" ht="21.75" customHeight="1">
      <c r="A73" s="37"/>
      <c r="B73" s="38"/>
      <c r="C73" s="39"/>
      <c r="D73" s="39"/>
      <c r="E73" s="39"/>
      <c r="F73" s="39"/>
      <c r="G73" s="39"/>
      <c r="H73" s="39"/>
      <c r="I73" s="112"/>
      <c r="J73" s="39"/>
      <c r="K73" s="39"/>
      <c r="L73" s="113"/>
      <c r="S73" s="37"/>
      <c r="T73" s="37"/>
      <c r="U73" s="37"/>
      <c r="V73" s="37"/>
      <c r="W73" s="37"/>
      <c r="X73" s="37"/>
      <c r="Y73" s="37"/>
      <c r="Z73" s="37"/>
      <c r="AA73" s="37"/>
      <c r="AB73" s="37"/>
      <c r="AC73" s="37"/>
      <c r="AD73" s="37"/>
      <c r="AE73" s="37"/>
    </row>
    <row r="74" spans="1:31" s="2" customFormat="1" ht="6.9" customHeight="1">
      <c r="A74" s="37"/>
      <c r="B74" s="50"/>
      <c r="C74" s="51"/>
      <c r="D74" s="51"/>
      <c r="E74" s="51"/>
      <c r="F74" s="51"/>
      <c r="G74" s="51"/>
      <c r="H74" s="51"/>
      <c r="I74" s="140"/>
      <c r="J74" s="51"/>
      <c r="K74" s="51"/>
      <c r="L74" s="113"/>
      <c r="S74" s="37"/>
      <c r="T74" s="37"/>
      <c r="U74" s="37"/>
      <c r="V74" s="37"/>
      <c r="W74" s="37"/>
      <c r="X74" s="37"/>
      <c r="Y74" s="37"/>
      <c r="Z74" s="37"/>
      <c r="AA74" s="37"/>
      <c r="AB74" s="37"/>
      <c r="AC74" s="37"/>
      <c r="AD74" s="37"/>
      <c r="AE74" s="37"/>
    </row>
    <row r="78" spans="1:31" s="2" customFormat="1" ht="6.9" customHeight="1">
      <c r="A78" s="37"/>
      <c r="B78" s="52"/>
      <c r="C78" s="53"/>
      <c r="D78" s="53"/>
      <c r="E78" s="53"/>
      <c r="F78" s="53"/>
      <c r="G78" s="53"/>
      <c r="H78" s="53"/>
      <c r="I78" s="143"/>
      <c r="J78" s="53"/>
      <c r="K78" s="53"/>
      <c r="L78" s="113"/>
      <c r="S78" s="37"/>
      <c r="T78" s="37"/>
      <c r="U78" s="37"/>
      <c r="V78" s="37"/>
      <c r="W78" s="37"/>
      <c r="X78" s="37"/>
      <c r="Y78" s="37"/>
      <c r="Z78" s="37"/>
      <c r="AA78" s="37"/>
      <c r="AB78" s="37"/>
      <c r="AC78" s="37"/>
      <c r="AD78" s="37"/>
      <c r="AE78" s="37"/>
    </row>
    <row r="79" spans="1:31" s="2" customFormat="1" ht="24.9" customHeight="1">
      <c r="A79" s="37"/>
      <c r="B79" s="38"/>
      <c r="C79" s="25" t="s">
        <v>174</v>
      </c>
      <c r="D79" s="39"/>
      <c r="E79" s="39"/>
      <c r="F79" s="39"/>
      <c r="G79" s="39"/>
      <c r="H79" s="39"/>
      <c r="I79" s="112"/>
      <c r="J79" s="39"/>
      <c r="K79" s="39"/>
      <c r="L79" s="113"/>
      <c r="S79" s="37"/>
      <c r="T79" s="37"/>
      <c r="U79" s="37"/>
      <c r="V79" s="37"/>
      <c r="W79" s="37"/>
      <c r="X79" s="37"/>
      <c r="Y79" s="37"/>
      <c r="Z79" s="37"/>
      <c r="AA79" s="37"/>
      <c r="AB79" s="37"/>
      <c r="AC79" s="37"/>
      <c r="AD79" s="37"/>
      <c r="AE79" s="37"/>
    </row>
    <row r="80" spans="1:31" s="2" customFormat="1" ht="6.9" customHeight="1">
      <c r="A80" s="37"/>
      <c r="B80" s="38"/>
      <c r="C80" s="39"/>
      <c r="D80" s="39"/>
      <c r="E80" s="39"/>
      <c r="F80" s="39"/>
      <c r="G80" s="39"/>
      <c r="H80" s="39"/>
      <c r="I80" s="112"/>
      <c r="J80" s="39"/>
      <c r="K80" s="39"/>
      <c r="L80" s="113"/>
      <c r="S80" s="37"/>
      <c r="T80" s="37"/>
      <c r="U80" s="37"/>
      <c r="V80" s="37"/>
      <c r="W80" s="37"/>
      <c r="X80" s="37"/>
      <c r="Y80" s="37"/>
      <c r="Z80" s="37"/>
      <c r="AA80" s="37"/>
      <c r="AB80" s="37"/>
      <c r="AC80" s="37"/>
      <c r="AD80" s="37"/>
      <c r="AE80" s="37"/>
    </row>
    <row r="81" spans="1:65" s="2" customFormat="1" ht="12" customHeight="1">
      <c r="A81" s="37"/>
      <c r="B81" s="38"/>
      <c r="C81" s="31" t="s">
        <v>16</v>
      </c>
      <c r="D81" s="39"/>
      <c r="E81" s="39"/>
      <c r="F81" s="39"/>
      <c r="G81" s="39"/>
      <c r="H81" s="39"/>
      <c r="I81" s="112"/>
      <c r="J81" s="39"/>
      <c r="K81" s="39"/>
      <c r="L81" s="113"/>
      <c r="S81" s="37"/>
      <c r="T81" s="37"/>
      <c r="U81" s="37"/>
      <c r="V81" s="37"/>
      <c r="W81" s="37"/>
      <c r="X81" s="37"/>
      <c r="Y81" s="37"/>
      <c r="Z81" s="37"/>
      <c r="AA81" s="37"/>
      <c r="AB81" s="37"/>
      <c r="AC81" s="37"/>
      <c r="AD81" s="37"/>
      <c r="AE81" s="37"/>
    </row>
    <row r="82" spans="1:65" s="2" customFormat="1" ht="16.5" customHeight="1">
      <c r="A82" s="37"/>
      <c r="B82" s="38"/>
      <c r="C82" s="39"/>
      <c r="D82" s="39"/>
      <c r="E82" s="409" t="str">
        <f>E7</f>
        <v>BENEŠOV - DOPRAVNÍ OPATŘENÍ U NÁDRAŽÍ (město-SFDI-uznatelné náklady)</v>
      </c>
      <c r="F82" s="410"/>
      <c r="G82" s="410"/>
      <c r="H82" s="410"/>
      <c r="I82" s="112"/>
      <c r="J82" s="39"/>
      <c r="K82" s="39"/>
      <c r="L82" s="113"/>
      <c r="S82" s="37"/>
      <c r="T82" s="37"/>
      <c r="U82" s="37"/>
      <c r="V82" s="37"/>
      <c r="W82" s="37"/>
      <c r="X82" s="37"/>
      <c r="Y82" s="37"/>
      <c r="Z82" s="37"/>
      <c r="AA82" s="37"/>
      <c r="AB82" s="37"/>
      <c r="AC82" s="37"/>
      <c r="AD82" s="37"/>
      <c r="AE82" s="37"/>
    </row>
    <row r="83" spans="1:65" s="2" customFormat="1" ht="12" customHeight="1">
      <c r="A83" s="37"/>
      <c r="B83" s="38"/>
      <c r="C83" s="31" t="s">
        <v>119</v>
      </c>
      <c r="D83" s="39"/>
      <c r="E83" s="39"/>
      <c r="F83" s="39"/>
      <c r="G83" s="39"/>
      <c r="H83" s="39"/>
      <c r="I83" s="112"/>
      <c r="J83" s="39"/>
      <c r="K83" s="39"/>
      <c r="L83" s="113"/>
      <c r="S83" s="37"/>
      <c r="T83" s="37"/>
      <c r="U83" s="37"/>
      <c r="V83" s="37"/>
      <c r="W83" s="37"/>
      <c r="X83" s="37"/>
      <c r="Y83" s="37"/>
      <c r="Z83" s="37"/>
      <c r="AA83" s="37"/>
      <c r="AB83" s="37"/>
      <c r="AC83" s="37"/>
      <c r="AD83" s="37"/>
      <c r="AE83" s="37"/>
    </row>
    <row r="84" spans="1:65" s="2" customFormat="1" ht="16.5" customHeight="1">
      <c r="A84" s="37"/>
      <c r="B84" s="38"/>
      <c r="C84" s="39"/>
      <c r="D84" s="39"/>
      <c r="E84" s="381" t="str">
        <f>E9</f>
        <v>SO113 - SO 113 - Chodníky a vjezdy (uznatelné náklady)</v>
      </c>
      <c r="F84" s="411"/>
      <c r="G84" s="411"/>
      <c r="H84" s="411"/>
      <c r="I84" s="112"/>
      <c r="J84" s="39"/>
      <c r="K84" s="39"/>
      <c r="L84" s="113"/>
      <c r="S84" s="37"/>
      <c r="T84" s="37"/>
      <c r="U84" s="37"/>
      <c r="V84" s="37"/>
      <c r="W84" s="37"/>
      <c r="X84" s="37"/>
      <c r="Y84" s="37"/>
      <c r="Z84" s="37"/>
      <c r="AA84" s="37"/>
      <c r="AB84" s="37"/>
      <c r="AC84" s="37"/>
      <c r="AD84" s="37"/>
      <c r="AE84" s="37"/>
    </row>
    <row r="85" spans="1:65" s="2" customFormat="1" ht="6.9" customHeight="1">
      <c r="A85" s="37"/>
      <c r="B85" s="38"/>
      <c r="C85" s="39"/>
      <c r="D85" s="39"/>
      <c r="E85" s="39"/>
      <c r="F85" s="39"/>
      <c r="G85" s="39"/>
      <c r="H85" s="39"/>
      <c r="I85" s="112"/>
      <c r="J85" s="39"/>
      <c r="K85" s="39"/>
      <c r="L85" s="113"/>
      <c r="S85" s="37"/>
      <c r="T85" s="37"/>
      <c r="U85" s="37"/>
      <c r="V85" s="37"/>
      <c r="W85" s="37"/>
      <c r="X85" s="37"/>
      <c r="Y85" s="37"/>
      <c r="Z85" s="37"/>
      <c r="AA85" s="37"/>
      <c r="AB85" s="37"/>
      <c r="AC85" s="37"/>
      <c r="AD85" s="37"/>
      <c r="AE85" s="37"/>
    </row>
    <row r="86" spans="1:65" s="2" customFormat="1" ht="12" customHeight="1">
      <c r="A86" s="37"/>
      <c r="B86" s="38"/>
      <c r="C86" s="31" t="s">
        <v>22</v>
      </c>
      <c r="D86" s="39"/>
      <c r="E86" s="39"/>
      <c r="F86" s="29" t="str">
        <f>F12</f>
        <v>Benešov</v>
      </c>
      <c r="G86" s="39"/>
      <c r="H86" s="39"/>
      <c r="I86" s="115" t="s">
        <v>24</v>
      </c>
      <c r="J86" s="62" t="str">
        <f>IF(J12="","",J12)</f>
        <v>25. 9. 2019</v>
      </c>
      <c r="K86" s="39"/>
      <c r="L86" s="113"/>
      <c r="S86" s="37"/>
      <c r="T86" s="37"/>
      <c r="U86" s="37"/>
      <c r="V86" s="37"/>
      <c r="W86" s="37"/>
      <c r="X86" s="37"/>
      <c r="Y86" s="37"/>
      <c r="Z86" s="37"/>
      <c r="AA86" s="37"/>
      <c r="AB86" s="37"/>
      <c r="AC86" s="37"/>
      <c r="AD86" s="37"/>
      <c r="AE86" s="37"/>
    </row>
    <row r="87" spans="1:65" s="2" customFormat="1" ht="6.9" customHeight="1">
      <c r="A87" s="37"/>
      <c r="B87" s="38"/>
      <c r="C87" s="39"/>
      <c r="D87" s="39"/>
      <c r="E87" s="39"/>
      <c r="F87" s="39"/>
      <c r="G87" s="39"/>
      <c r="H87" s="39"/>
      <c r="I87" s="112"/>
      <c r="J87" s="39"/>
      <c r="K87" s="39"/>
      <c r="L87" s="113"/>
      <c r="S87" s="37"/>
      <c r="T87" s="37"/>
      <c r="U87" s="37"/>
      <c r="V87" s="37"/>
      <c r="W87" s="37"/>
      <c r="X87" s="37"/>
      <c r="Y87" s="37"/>
      <c r="Z87" s="37"/>
      <c r="AA87" s="37"/>
      <c r="AB87" s="37"/>
      <c r="AC87" s="37"/>
      <c r="AD87" s="37"/>
      <c r="AE87" s="37"/>
    </row>
    <row r="88" spans="1:65" s="2" customFormat="1" ht="15.15" customHeight="1">
      <c r="A88" s="37"/>
      <c r="B88" s="38"/>
      <c r="C88" s="31" t="s">
        <v>30</v>
      </c>
      <c r="D88" s="39"/>
      <c r="E88" s="39"/>
      <c r="F88" s="29" t="str">
        <f>E15</f>
        <v>Město Benešov</v>
      </c>
      <c r="G88" s="39"/>
      <c r="H88" s="39"/>
      <c r="I88" s="115" t="s">
        <v>37</v>
      </c>
      <c r="J88" s="35" t="str">
        <f>E21</f>
        <v>DOPAS s.r.o.</v>
      </c>
      <c r="K88" s="39"/>
      <c r="L88" s="113"/>
      <c r="S88" s="37"/>
      <c r="T88" s="37"/>
      <c r="U88" s="37"/>
      <c r="V88" s="37"/>
      <c r="W88" s="37"/>
      <c r="X88" s="37"/>
      <c r="Y88" s="37"/>
      <c r="Z88" s="37"/>
      <c r="AA88" s="37"/>
      <c r="AB88" s="37"/>
      <c r="AC88" s="37"/>
      <c r="AD88" s="37"/>
      <c r="AE88" s="37"/>
    </row>
    <row r="89" spans="1:65" s="2" customFormat="1" ht="15.15" customHeight="1">
      <c r="A89" s="37"/>
      <c r="B89" s="38"/>
      <c r="C89" s="31" t="s">
        <v>35</v>
      </c>
      <c r="D89" s="39"/>
      <c r="E89" s="39"/>
      <c r="F89" s="29" t="str">
        <f>IF(E18="","",E18)</f>
        <v>Vyplň údaj</v>
      </c>
      <c r="G89" s="39"/>
      <c r="H89" s="39"/>
      <c r="I89" s="115" t="s">
        <v>41</v>
      </c>
      <c r="J89" s="35" t="str">
        <f>E24</f>
        <v>STAPO UL s.r.o.</v>
      </c>
      <c r="K89" s="39"/>
      <c r="L89" s="113"/>
      <c r="S89" s="37"/>
      <c r="T89" s="37"/>
      <c r="U89" s="37"/>
      <c r="V89" s="37"/>
      <c r="W89" s="37"/>
      <c r="X89" s="37"/>
      <c r="Y89" s="37"/>
      <c r="Z89" s="37"/>
      <c r="AA89" s="37"/>
      <c r="AB89" s="37"/>
      <c r="AC89" s="37"/>
      <c r="AD89" s="37"/>
      <c r="AE89" s="37"/>
    </row>
    <row r="90" spans="1:65" s="2" customFormat="1" ht="10.35" customHeight="1">
      <c r="A90" s="37"/>
      <c r="B90" s="38"/>
      <c r="C90" s="39"/>
      <c r="D90" s="39"/>
      <c r="E90" s="39"/>
      <c r="F90" s="39"/>
      <c r="G90" s="39"/>
      <c r="H90" s="39"/>
      <c r="I90" s="112"/>
      <c r="J90" s="39"/>
      <c r="K90" s="39"/>
      <c r="L90" s="113"/>
      <c r="S90" s="37"/>
      <c r="T90" s="37"/>
      <c r="U90" s="37"/>
      <c r="V90" s="37"/>
      <c r="W90" s="37"/>
      <c r="X90" s="37"/>
      <c r="Y90" s="37"/>
      <c r="Z90" s="37"/>
      <c r="AA90" s="37"/>
      <c r="AB90" s="37"/>
      <c r="AC90" s="37"/>
      <c r="AD90" s="37"/>
      <c r="AE90" s="37"/>
    </row>
    <row r="91" spans="1:65" s="11" customFormat="1" ht="29.25" customHeight="1">
      <c r="A91" s="163"/>
      <c r="B91" s="164"/>
      <c r="C91" s="165" t="s">
        <v>175</v>
      </c>
      <c r="D91" s="166" t="s">
        <v>66</v>
      </c>
      <c r="E91" s="166" t="s">
        <v>62</v>
      </c>
      <c r="F91" s="166" t="s">
        <v>63</v>
      </c>
      <c r="G91" s="166" t="s">
        <v>176</v>
      </c>
      <c r="H91" s="166" t="s">
        <v>177</v>
      </c>
      <c r="I91" s="167" t="s">
        <v>178</v>
      </c>
      <c r="J91" s="166" t="s">
        <v>159</v>
      </c>
      <c r="K91" s="168" t="s">
        <v>179</v>
      </c>
      <c r="L91" s="169"/>
      <c r="M91" s="71" t="s">
        <v>32</v>
      </c>
      <c r="N91" s="72" t="s">
        <v>51</v>
      </c>
      <c r="O91" s="72" t="s">
        <v>180</v>
      </c>
      <c r="P91" s="72" t="s">
        <v>181</v>
      </c>
      <c r="Q91" s="72" t="s">
        <v>182</v>
      </c>
      <c r="R91" s="72" t="s">
        <v>183</v>
      </c>
      <c r="S91" s="72" t="s">
        <v>184</v>
      </c>
      <c r="T91" s="73" t="s">
        <v>185</v>
      </c>
      <c r="U91" s="163"/>
      <c r="V91" s="163"/>
      <c r="W91" s="163"/>
      <c r="X91" s="163"/>
      <c r="Y91" s="163"/>
      <c r="Z91" s="163"/>
      <c r="AA91" s="163"/>
      <c r="AB91" s="163"/>
      <c r="AC91" s="163"/>
      <c r="AD91" s="163"/>
      <c r="AE91" s="163"/>
    </row>
    <row r="92" spans="1:65" s="2" customFormat="1" ht="22.8" customHeight="1">
      <c r="A92" s="37"/>
      <c r="B92" s="38"/>
      <c r="C92" s="78" t="s">
        <v>186</v>
      </c>
      <c r="D92" s="39"/>
      <c r="E92" s="39"/>
      <c r="F92" s="39"/>
      <c r="G92" s="39"/>
      <c r="H92" s="39"/>
      <c r="I92" s="112"/>
      <c r="J92" s="170">
        <f>BK92</f>
        <v>0</v>
      </c>
      <c r="K92" s="39"/>
      <c r="L92" s="42"/>
      <c r="M92" s="74"/>
      <c r="N92" s="171"/>
      <c r="O92" s="75"/>
      <c r="P92" s="172">
        <f>P93+P921+P937</f>
        <v>0</v>
      </c>
      <c r="Q92" s="75"/>
      <c r="R92" s="172">
        <f>R93+R921+R937</f>
        <v>569.567407452</v>
      </c>
      <c r="S92" s="75"/>
      <c r="T92" s="173">
        <f>T93+T921+T937</f>
        <v>2048.3882800000001</v>
      </c>
      <c r="U92" s="37"/>
      <c r="V92" s="37"/>
      <c r="W92" s="37"/>
      <c r="X92" s="37"/>
      <c r="Y92" s="37"/>
      <c r="Z92" s="37"/>
      <c r="AA92" s="37"/>
      <c r="AB92" s="37"/>
      <c r="AC92" s="37"/>
      <c r="AD92" s="37"/>
      <c r="AE92" s="37"/>
      <c r="AT92" s="19" t="s">
        <v>80</v>
      </c>
      <c r="AU92" s="19" t="s">
        <v>160</v>
      </c>
      <c r="BK92" s="174">
        <f>BK93+BK921+BK937</f>
        <v>0</v>
      </c>
    </row>
    <row r="93" spans="1:65" s="12" customFormat="1" ht="25.95" customHeight="1">
      <c r="B93" s="175"/>
      <c r="C93" s="176"/>
      <c r="D93" s="177" t="s">
        <v>80</v>
      </c>
      <c r="E93" s="178" t="s">
        <v>187</v>
      </c>
      <c r="F93" s="178" t="s">
        <v>188</v>
      </c>
      <c r="G93" s="176"/>
      <c r="H93" s="176"/>
      <c r="I93" s="179"/>
      <c r="J93" s="180">
        <f>BK93</f>
        <v>0</v>
      </c>
      <c r="K93" s="176"/>
      <c r="L93" s="181"/>
      <c r="M93" s="182"/>
      <c r="N93" s="183"/>
      <c r="O93" s="183"/>
      <c r="P93" s="184">
        <f>P94+P396+P467+P525+P534+P646+P695+P854+P919</f>
        <v>0</v>
      </c>
      <c r="Q93" s="183"/>
      <c r="R93" s="184">
        <f>R94+R396+R467+R525+R534+R646+R695+R854+R919</f>
        <v>569.54293465199999</v>
      </c>
      <c r="S93" s="183"/>
      <c r="T93" s="185">
        <f>T94+T396+T467+T525+T534+T646+T695+T854+T919</f>
        <v>2048.3882800000001</v>
      </c>
      <c r="AR93" s="186" t="s">
        <v>40</v>
      </c>
      <c r="AT93" s="187" t="s">
        <v>80</v>
      </c>
      <c r="AU93" s="187" t="s">
        <v>81</v>
      </c>
      <c r="AY93" s="186" t="s">
        <v>189</v>
      </c>
      <c r="BK93" s="188">
        <f>BK94+BK396+BK467+BK525+BK534+BK646+BK695+BK854+BK919</f>
        <v>0</v>
      </c>
    </row>
    <row r="94" spans="1:65" s="12" customFormat="1" ht="22.8" customHeight="1">
      <c r="B94" s="175"/>
      <c r="C94" s="176"/>
      <c r="D94" s="177" t="s">
        <v>80</v>
      </c>
      <c r="E94" s="189" t="s">
        <v>40</v>
      </c>
      <c r="F94" s="189" t="s">
        <v>190</v>
      </c>
      <c r="G94" s="176"/>
      <c r="H94" s="176"/>
      <c r="I94" s="179"/>
      <c r="J94" s="190">
        <f>BK94</f>
        <v>0</v>
      </c>
      <c r="K94" s="176"/>
      <c r="L94" s="181"/>
      <c r="M94" s="182"/>
      <c r="N94" s="183"/>
      <c r="O94" s="183"/>
      <c r="P94" s="184">
        <f>SUM(P95:P395)</f>
        <v>0</v>
      </c>
      <c r="Q94" s="183"/>
      <c r="R94" s="184">
        <f>SUM(R95:R395)</f>
        <v>1.8631007999999998</v>
      </c>
      <c r="S94" s="183"/>
      <c r="T94" s="185">
        <f>SUM(T95:T395)</f>
        <v>2033.8122800000001</v>
      </c>
      <c r="AR94" s="186" t="s">
        <v>40</v>
      </c>
      <c r="AT94" s="187" t="s">
        <v>80</v>
      </c>
      <c r="AU94" s="187" t="s">
        <v>40</v>
      </c>
      <c r="AY94" s="186" t="s">
        <v>189</v>
      </c>
      <c r="BK94" s="188">
        <f>SUM(BK95:BK395)</f>
        <v>0</v>
      </c>
    </row>
    <row r="95" spans="1:65" s="2" customFormat="1" ht="16.5" customHeight="1">
      <c r="A95" s="37"/>
      <c r="B95" s="38"/>
      <c r="C95" s="191" t="s">
        <v>40</v>
      </c>
      <c r="D95" s="191" t="s">
        <v>191</v>
      </c>
      <c r="E95" s="192" t="s">
        <v>192</v>
      </c>
      <c r="F95" s="193" t="s">
        <v>193</v>
      </c>
      <c r="G95" s="194" t="s">
        <v>194</v>
      </c>
      <c r="H95" s="195">
        <v>3</v>
      </c>
      <c r="I95" s="196"/>
      <c r="J95" s="197">
        <f>ROUND(I95*H95,2)</f>
        <v>0</v>
      </c>
      <c r="K95" s="193" t="s">
        <v>195</v>
      </c>
      <c r="L95" s="42"/>
      <c r="M95" s="198" t="s">
        <v>32</v>
      </c>
      <c r="N95" s="199" t="s">
        <v>52</v>
      </c>
      <c r="O95" s="67"/>
      <c r="P95" s="200">
        <f>O95*H95</f>
        <v>0</v>
      </c>
      <c r="Q95" s="200">
        <v>0</v>
      </c>
      <c r="R95" s="200">
        <f>Q95*H95</f>
        <v>0</v>
      </c>
      <c r="S95" s="200">
        <v>0</v>
      </c>
      <c r="T95" s="201">
        <f>S95*H95</f>
        <v>0</v>
      </c>
      <c r="U95" s="37"/>
      <c r="V95" s="37"/>
      <c r="W95" s="37"/>
      <c r="X95" s="37"/>
      <c r="Y95" s="37"/>
      <c r="Z95" s="37"/>
      <c r="AA95" s="37"/>
      <c r="AB95" s="37"/>
      <c r="AC95" s="37"/>
      <c r="AD95" s="37"/>
      <c r="AE95" s="37"/>
      <c r="AR95" s="202" t="s">
        <v>196</v>
      </c>
      <c r="AT95" s="202" t="s">
        <v>191</v>
      </c>
      <c r="AU95" s="202" t="s">
        <v>90</v>
      </c>
      <c r="AY95" s="19" t="s">
        <v>189</v>
      </c>
      <c r="BE95" s="203">
        <f>IF(N95="základní",J95,0)</f>
        <v>0</v>
      </c>
      <c r="BF95" s="203">
        <f>IF(N95="snížená",J95,0)</f>
        <v>0</v>
      </c>
      <c r="BG95" s="203">
        <f>IF(N95="zákl. přenesená",J95,0)</f>
        <v>0</v>
      </c>
      <c r="BH95" s="203">
        <f>IF(N95="sníž. přenesená",J95,0)</f>
        <v>0</v>
      </c>
      <c r="BI95" s="203">
        <f>IF(N95="nulová",J95,0)</f>
        <v>0</v>
      </c>
      <c r="BJ95" s="19" t="s">
        <v>40</v>
      </c>
      <c r="BK95" s="203">
        <f>ROUND(I95*H95,2)</f>
        <v>0</v>
      </c>
      <c r="BL95" s="19" t="s">
        <v>196</v>
      </c>
      <c r="BM95" s="202" t="s">
        <v>197</v>
      </c>
    </row>
    <row r="96" spans="1:65" s="2" customFormat="1" ht="105.6">
      <c r="A96" s="37"/>
      <c r="B96" s="38"/>
      <c r="C96" s="39"/>
      <c r="D96" s="204" t="s">
        <v>198</v>
      </c>
      <c r="E96" s="39"/>
      <c r="F96" s="205" t="s">
        <v>199</v>
      </c>
      <c r="G96" s="39"/>
      <c r="H96" s="39"/>
      <c r="I96" s="112"/>
      <c r="J96" s="39"/>
      <c r="K96" s="39"/>
      <c r="L96" s="42"/>
      <c r="M96" s="206"/>
      <c r="N96" s="207"/>
      <c r="O96" s="67"/>
      <c r="P96" s="67"/>
      <c r="Q96" s="67"/>
      <c r="R96" s="67"/>
      <c r="S96" s="67"/>
      <c r="T96" s="68"/>
      <c r="U96" s="37"/>
      <c r="V96" s="37"/>
      <c r="W96" s="37"/>
      <c r="X96" s="37"/>
      <c r="Y96" s="37"/>
      <c r="Z96" s="37"/>
      <c r="AA96" s="37"/>
      <c r="AB96" s="37"/>
      <c r="AC96" s="37"/>
      <c r="AD96" s="37"/>
      <c r="AE96" s="37"/>
      <c r="AT96" s="19" t="s">
        <v>198</v>
      </c>
      <c r="AU96" s="19" t="s">
        <v>90</v>
      </c>
    </row>
    <row r="97" spans="1:65" s="13" customFormat="1" ht="10.199999999999999">
      <c r="B97" s="208"/>
      <c r="C97" s="209"/>
      <c r="D97" s="204" t="s">
        <v>200</v>
      </c>
      <c r="E97" s="210" t="s">
        <v>32</v>
      </c>
      <c r="F97" s="211" t="s">
        <v>201</v>
      </c>
      <c r="G97" s="209"/>
      <c r="H97" s="210" t="s">
        <v>32</v>
      </c>
      <c r="I97" s="212"/>
      <c r="J97" s="209"/>
      <c r="K97" s="209"/>
      <c r="L97" s="213"/>
      <c r="M97" s="214"/>
      <c r="N97" s="215"/>
      <c r="O97" s="215"/>
      <c r="P97" s="215"/>
      <c r="Q97" s="215"/>
      <c r="R97" s="215"/>
      <c r="S97" s="215"/>
      <c r="T97" s="216"/>
      <c r="AT97" s="217" t="s">
        <v>200</v>
      </c>
      <c r="AU97" s="217" t="s">
        <v>90</v>
      </c>
      <c r="AV97" s="13" t="s">
        <v>40</v>
      </c>
      <c r="AW97" s="13" t="s">
        <v>38</v>
      </c>
      <c r="AX97" s="13" t="s">
        <v>81</v>
      </c>
      <c r="AY97" s="217" t="s">
        <v>189</v>
      </c>
    </row>
    <row r="98" spans="1:65" s="13" customFormat="1" ht="10.199999999999999">
      <c r="B98" s="208"/>
      <c r="C98" s="209"/>
      <c r="D98" s="204" t="s">
        <v>200</v>
      </c>
      <c r="E98" s="210" t="s">
        <v>32</v>
      </c>
      <c r="F98" s="211" t="s">
        <v>202</v>
      </c>
      <c r="G98" s="209"/>
      <c r="H98" s="210" t="s">
        <v>32</v>
      </c>
      <c r="I98" s="212"/>
      <c r="J98" s="209"/>
      <c r="K98" s="209"/>
      <c r="L98" s="213"/>
      <c r="M98" s="214"/>
      <c r="N98" s="215"/>
      <c r="O98" s="215"/>
      <c r="P98" s="215"/>
      <c r="Q98" s="215"/>
      <c r="R98" s="215"/>
      <c r="S98" s="215"/>
      <c r="T98" s="216"/>
      <c r="AT98" s="217" t="s">
        <v>200</v>
      </c>
      <c r="AU98" s="217" t="s">
        <v>90</v>
      </c>
      <c r="AV98" s="13" t="s">
        <v>40</v>
      </c>
      <c r="AW98" s="13" t="s">
        <v>38</v>
      </c>
      <c r="AX98" s="13" t="s">
        <v>81</v>
      </c>
      <c r="AY98" s="217" t="s">
        <v>189</v>
      </c>
    </row>
    <row r="99" spans="1:65" s="14" customFormat="1" ht="10.199999999999999">
      <c r="B99" s="218"/>
      <c r="C99" s="219"/>
      <c r="D99" s="204" t="s">
        <v>200</v>
      </c>
      <c r="E99" s="220" t="s">
        <v>32</v>
      </c>
      <c r="F99" s="221" t="s">
        <v>203</v>
      </c>
      <c r="G99" s="219"/>
      <c r="H99" s="222">
        <v>3</v>
      </c>
      <c r="I99" s="223"/>
      <c r="J99" s="219"/>
      <c r="K99" s="219"/>
      <c r="L99" s="224"/>
      <c r="M99" s="225"/>
      <c r="N99" s="226"/>
      <c r="O99" s="226"/>
      <c r="P99" s="226"/>
      <c r="Q99" s="226"/>
      <c r="R99" s="226"/>
      <c r="S99" s="226"/>
      <c r="T99" s="227"/>
      <c r="AT99" s="228" t="s">
        <v>200</v>
      </c>
      <c r="AU99" s="228" t="s">
        <v>90</v>
      </c>
      <c r="AV99" s="14" t="s">
        <v>90</v>
      </c>
      <c r="AW99" s="14" t="s">
        <v>38</v>
      </c>
      <c r="AX99" s="14" t="s">
        <v>81</v>
      </c>
      <c r="AY99" s="228" t="s">
        <v>189</v>
      </c>
    </row>
    <row r="100" spans="1:65" s="15" customFormat="1" ht="10.199999999999999">
      <c r="B100" s="229"/>
      <c r="C100" s="230"/>
      <c r="D100" s="204" t="s">
        <v>200</v>
      </c>
      <c r="E100" s="231" t="s">
        <v>32</v>
      </c>
      <c r="F100" s="232" t="s">
        <v>204</v>
      </c>
      <c r="G100" s="230"/>
      <c r="H100" s="233">
        <v>3</v>
      </c>
      <c r="I100" s="234"/>
      <c r="J100" s="230"/>
      <c r="K100" s="230"/>
      <c r="L100" s="235"/>
      <c r="M100" s="236"/>
      <c r="N100" s="237"/>
      <c r="O100" s="237"/>
      <c r="P100" s="237"/>
      <c r="Q100" s="237"/>
      <c r="R100" s="237"/>
      <c r="S100" s="237"/>
      <c r="T100" s="238"/>
      <c r="AT100" s="239" t="s">
        <v>200</v>
      </c>
      <c r="AU100" s="239" t="s">
        <v>90</v>
      </c>
      <c r="AV100" s="15" t="s">
        <v>196</v>
      </c>
      <c r="AW100" s="15" t="s">
        <v>38</v>
      </c>
      <c r="AX100" s="15" t="s">
        <v>40</v>
      </c>
      <c r="AY100" s="239" t="s">
        <v>189</v>
      </c>
    </row>
    <row r="101" spans="1:65" s="2" customFormat="1" ht="21.75" customHeight="1">
      <c r="A101" s="37"/>
      <c r="B101" s="38"/>
      <c r="C101" s="191" t="s">
        <v>90</v>
      </c>
      <c r="D101" s="191" t="s">
        <v>191</v>
      </c>
      <c r="E101" s="192" t="s">
        <v>205</v>
      </c>
      <c r="F101" s="193" t="s">
        <v>206</v>
      </c>
      <c r="G101" s="194" t="s">
        <v>194</v>
      </c>
      <c r="H101" s="195">
        <v>3</v>
      </c>
      <c r="I101" s="196"/>
      <c r="J101" s="197">
        <f>ROUND(I101*H101,2)</f>
        <v>0</v>
      </c>
      <c r="K101" s="193" t="s">
        <v>195</v>
      </c>
      <c r="L101" s="42"/>
      <c r="M101" s="198" t="s">
        <v>32</v>
      </c>
      <c r="N101" s="199" t="s">
        <v>52</v>
      </c>
      <c r="O101" s="67"/>
      <c r="P101" s="200">
        <f>O101*H101</f>
        <v>0</v>
      </c>
      <c r="Q101" s="200">
        <v>9.0000000000000006E-5</v>
      </c>
      <c r="R101" s="200">
        <f>Q101*H101</f>
        <v>2.7E-4</v>
      </c>
      <c r="S101" s="200">
        <v>0</v>
      </c>
      <c r="T101" s="201">
        <f>S101*H101</f>
        <v>0</v>
      </c>
      <c r="U101" s="37"/>
      <c r="V101" s="37"/>
      <c r="W101" s="37"/>
      <c r="X101" s="37"/>
      <c r="Y101" s="37"/>
      <c r="Z101" s="37"/>
      <c r="AA101" s="37"/>
      <c r="AB101" s="37"/>
      <c r="AC101" s="37"/>
      <c r="AD101" s="37"/>
      <c r="AE101" s="37"/>
      <c r="AR101" s="202" t="s">
        <v>196</v>
      </c>
      <c r="AT101" s="202" t="s">
        <v>191</v>
      </c>
      <c r="AU101" s="202" t="s">
        <v>90</v>
      </c>
      <c r="AY101" s="19" t="s">
        <v>189</v>
      </c>
      <c r="BE101" s="203">
        <f>IF(N101="základní",J101,0)</f>
        <v>0</v>
      </c>
      <c r="BF101" s="203">
        <f>IF(N101="snížená",J101,0)</f>
        <v>0</v>
      </c>
      <c r="BG101" s="203">
        <f>IF(N101="zákl. přenesená",J101,0)</f>
        <v>0</v>
      </c>
      <c r="BH101" s="203">
        <f>IF(N101="sníž. přenesená",J101,0)</f>
        <v>0</v>
      </c>
      <c r="BI101" s="203">
        <f>IF(N101="nulová",J101,0)</f>
        <v>0</v>
      </c>
      <c r="BJ101" s="19" t="s">
        <v>40</v>
      </c>
      <c r="BK101" s="203">
        <f>ROUND(I101*H101,2)</f>
        <v>0</v>
      </c>
      <c r="BL101" s="19" t="s">
        <v>196</v>
      </c>
      <c r="BM101" s="202" t="s">
        <v>207</v>
      </c>
    </row>
    <row r="102" spans="1:65" s="2" customFormat="1" ht="96">
      <c r="A102" s="37"/>
      <c r="B102" s="38"/>
      <c r="C102" s="39"/>
      <c r="D102" s="204" t="s">
        <v>198</v>
      </c>
      <c r="E102" s="39"/>
      <c r="F102" s="205" t="s">
        <v>208</v>
      </c>
      <c r="G102" s="39"/>
      <c r="H102" s="39"/>
      <c r="I102" s="112"/>
      <c r="J102" s="39"/>
      <c r="K102" s="39"/>
      <c r="L102" s="42"/>
      <c r="M102" s="206"/>
      <c r="N102" s="207"/>
      <c r="O102" s="67"/>
      <c r="P102" s="67"/>
      <c r="Q102" s="67"/>
      <c r="R102" s="67"/>
      <c r="S102" s="67"/>
      <c r="T102" s="68"/>
      <c r="U102" s="37"/>
      <c r="V102" s="37"/>
      <c r="W102" s="37"/>
      <c r="X102" s="37"/>
      <c r="Y102" s="37"/>
      <c r="Z102" s="37"/>
      <c r="AA102" s="37"/>
      <c r="AB102" s="37"/>
      <c r="AC102" s="37"/>
      <c r="AD102" s="37"/>
      <c r="AE102" s="37"/>
      <c r="AT102" s="19" t="s">
        <v>198</v>
      </c>
      <c r="AU102" s="19" t="s">
        <v>90</v>
      </c>
    </row>
    <row r="103" spans="1:65" s="2" customFormat="1" ht="33" customHeight="1">
      <c r="A103" s="37"/>
      <c r="B103" s="38"/>
      <c r="C103" s="191" t="s">
        <v>101</v>
      </c>
      <c r="D103" s="191" t="s">
        <v>191</v>
      </c>
      <c r="E103" s="192" t="s">
        <v>209</v>
      </c>
      <c r="F103" s="193" t="s">
        <v>210</v>
      </c>
      <c r="G103" s="194" t="s">
        <v>117</v>
      </c>
      <c r="H103" s="195">
        <v>472.71199999999999</v>
      </c>
      <c r="I103" s="196"/>
      <c r="J103" s="197">
        <f>ROUND(I103*H103,2)</f>
        <v>0</v>
      </c>
      <c r="K103" s="193" t="s">
        <v>195</v>
      </c>
      <c r="L103" s="42"/>
      <c r="M103" s="198" t="s">
        <v>32</v>
      </c>
      <c r="N103" s="199" t="s">
        <v>52</v>
      </c>
      <c r="O103" s="67"/>
      <c r="P103" s="200">
        <f>O103*H103</f>
        <v>0</v>
      </c>
      <c r="Q103" s="200">
        <v>0</v>
      </c>
      <c r="R103" s="200">
        <f>Q103*H103</f>
        <v>0</v>
      </c>
      <c r="S103" s="200">
        <v>0.26</v>
      </c>
      <c r="T103" s="201">
        <f>S103*H103</f>
        <v>122.90512</v>
      </c>
      <c r="U103" s="37"/>
      <c r="V103" s="37"/>
      <c r="W103" s="37"/>
      <c r="X103" s="37"/>
      <c r="Y103" s="37"/>
      <c r="Z103" s="37"/>
      <c r="AA103" s="37"/>
      <c r="AB103" s="37"/>
      <c r="AC103" s="37"/>
      <c r="AD103" s="37"/>
      <c r="AE103" s="37"/>
      <c r="AR103" s="202" t="s">
        <v>196</v>
      </c>
      <c r="AT103" s="202" t="s">
        <v>191</v>
      </c>
      <c r="AU103" s="202" t="s">
        <v>90</v>
      </c>
      <c r="AY103" s="19" t="s">
        <v>189</v>
      </c>
      <c r="BE103" s="203">
        <f>IF(N103="základní",J103,0)</f>
        <v>0</v>
      </c>
      <c r="BF103" s="203">
        <f>IF(N103="snížená",J103,0)</f>
        <v>0</v>
      </c>
      <c r="BG103" s="203">
        <f>IF(N103="zákl. přenesená",J103,0)</f>
        <v>0</v>
      </c>
      <c r="BH103" s="203">
        <f>IF(N103="sníž. přenesená",J103,0)</f>
        <v>0</v>
      </c>
      <c r="BI103" s="203">
        <f>IF(N103="nulová",J103,0)</f>
        <v>0</v>
      </c>
      <c r="BJ103" s="19" t="s">
        <v>40</v>
      </c>
      <c r="BK103" s="203">
        <f>ROUND(I103*H103,2)</f>
        <v>0</v>
      </c>
      <c r="BL103" s="19" t="s">
        <v>196</v>
      </c>
      <c r="BM103" s="202" t="s">
        <v>211</v>
      </c>
    </row>
    <row r="104" spans="1:65" s="2" customFormat="1" ht="124.8">
      <c r="A104" s="37"/>
      <c r="B104" s="38"/>
      <c r="C104" s="39"/>
      <c r="D104" s="204" t="s">
        <v>198</v>
      </c>
      <c r="E104" s="39"/>
      <c r="F104" s="205" t="s">
        <v>212</v>
      </c>
      <c r="G104" s="39"/>
      <c r="H104" s="39"/>
      <c r="I104" s="112"/>
      <c r="J104" s="39"/>
      <c r="K104" s="39"/>
      <c r="L104" s="42"/>
      <c r="M104" s="206"/>
      <c r="N104" s="207"/>
      <c r="O104" s="67"/>
      <c r="P104" s="67"/>
      <c r="Q104" s="67"/>
      <c r="R104" s="67"/>
      <c r="S104" s="67"/>
      <c r="T104" s="68"/>
      <c r="U104" s="37"/>
      <c r="V104" s="37"/>
      <c r="W104" s="37"/>
      <c r="X104" s="37"/>
      <c r="Y104" s="37"/>
      <c r="Z104" s="37"/>
      <c r="AA104" s="37"/>
      <c r="AB104" s="37"/>
      <c r="AC104" s="37"/>
      <c r="AD104" s="37"/>
      <c r="AE104" s="37"/>
      <c r="AT104" s="19" t="s">
        <v>198</v>
      </c>
      <c r="AU104" s="19" t="s">
        <v>90</v>
      </c>
    </row>
    <row r="105" spans="1:65" s="13" customFormat="1" ht="10.199999999999999">
      <c r="B105" s="208"/>
      <c r="C105" s="209"/>
      <c r="D105" s="204" t="s">
        <v>200</v>
      </c>
      <c r="E105" s="210" t="s">
        <v>32</v>
      </c>
      <c r="F105" s="211" t="s">
        <v>202</v>
      </c>
      <c r="G105" s="209"/>
      <c r="H105" s="210" t="s">
        <v>32</v>
      </c>
      <c r="I105" s="212"/>
      <c r="J105" s="209"/>
      <c r="K105" s="209"/>
      <c r="L105" s="213"/>
      <c r="M105" s="214"/>
      <c r="N105" s="215"/>
      <c r="O105" s="215"/>
      <c r="P105" s="215"/>
      <c r="Q105" s="215"/>
      <c r="R105" s="215"/>
      <c r="S105" s="215"/>
      <c r="T105" s="216"/>
      <c r="AT105" s="217" t="s">
        <v>200</v>
      </c>
      <c r="AU105" s="217" t="s">
        <v>90</v>
      </c>
      <c r="AV105" s="13" t="s">
        <v>40</v>
      </c>
      <c r="AW105" s="13" t="s">
        <v>38</v>
      </c>
      <c r="AX105" s="13" t="s">
        <v>81</v>
      </c>
      <c r="AY105" s="217" t="s">
        <v>189</v>
      </c>
    </row>
    <row r="106" spans="1:65" s="14" customFormat="1" ht="10.199999999999999">
      <c r="B106" s="218"/>
      <c r="C106" s="219"/>
      <c r="D106" s="204" t="s">
        <v>200</v>
      </c>
      <c r="E106" s="220" t="s">
        <v>32</v>
      </c>
      <c r="F106" s="221" t="s">
        <v>213</v>
      </c>
      <c r="G106" s="219"/>
      <c r="H106" s="222">
        <v>693.46199999999999</v>
      </c>
      <c r="I106" s="223"/>
      <c r="J106" s="219"/>
      <c r="K106" s="219"/>
      <c r="L106" s="224"/>
      <c r="M106" s="225"/>
      <c r="N106" s="226"/>
      <c r="O106" s="226"/>
      <c r="P106" s="226"/>
      <c r="Q106" s="226"/>
      <c r="R106" s="226"/>
      <c r="S106" s="226"/>
      <c r="T106" s="227"/>
      <c r="AT106" s="228" t="s">
        <v>200</v>
      </c>
      <c r="AU106" s="228" t="s">
        <v>90</v>
      </c>
      <c r="AV106" s="14" t="s">
        <v>90</v>
      </c>
      <c r="AW106" s="14" t="s">
        <v>38</v>
      </c>
      <c r="AX106" s="14" t="s">
        <v>81</v>
      </c>
      <c r="AY106" s="228" t="s">
        <v>189</v>
      </c>
    </row>
    <row r="107" spans="1:65" s="14" customFormat="1" ht="10.199999999999999">
      <c r="B107" s="218"/>
      <c r="C107" s="219"/>
      <c r="D107" s="204" t="s">
        <v>200</v>
      </c>
      <c r="E107" s="220" t="s">
        <v>32</v>
      </c>
      <c r="F107" s="221" t="s">
        <v>214</v>
      </c>
      <c r="G107" s="219"/>
      <c r="H107" s="222">
        <v>-220.75</v>
      </c>
      <c r="I107" s="223"/>
      <c r="J107" s="219"/>
      <c r="K107" s="219"/>
      <c r="L107" s="224"/>
      <c r="M107" s="225"/>
      <c r="N107" s="226"/>
      <c r="O107" s="226"/>
      <c r="P107" s="226"/>
      <c r="Q107" s="226"/>
      <c r="R107" s="226"/>
      <c r="S107" s="226"/>
      <c r="T107" s="227"/>
      <c r="AT107" s="228" t="s">
        <v>200</v>
      </c>
      <c r="AU107" s="228" t="s">
        <v>90</v>
      </c>
      <c r="AV107" s="14" t="s">
        <v>90</v>
      </c>
      <c r="AW107" s="14" t="s">
        <v>38</v>
      </c>
      <c r="AX107" s="14" t="s">
        <v>81</v>
      </c>
      <c r="AY107" s="228" t="s">
        <v>189</v>
      </c>
    </row>
    <row r="108" spans="1:65" s="15" customFormat="1" ht="10.199999999999999">
      <c r="B108" s="229"/>
      <c r="C108" s="230"/>
      <c r="D108" s="204" t="s">
        <v>200</v>
      </c>
      <c r="E108" s="231" t="s">
        <v>32</v>
      </c>
      <c r="F108" s="232" t="s">
        <v>204</v>
      </c>
      <c r="G108" s="230"/>
      <c r="H108" s="233">
        <v>472.71199999999999</v>
      </c>
      <c r="I108" s="234"/>
      <c r="J108" s="230"/>
      <c r="K108" s="230"/>
      <c r="L108" s="235"/>
      <c r="M108" s="236"/>
      <c r="N108" s="237"/>
      <c r="O108" s="237"/>
      <c r="P108" s="237"/>
      <c r="Q108" s="237"/>
      <c r="R108" s="237"/>
      <c r="S108" s="237"/>
      <c r="T108" s="238"/>
      <c r="AT108" s="239" t="s">
        <v>200</v>
      </c>
      <c r="AU108" s="239" t="s">
        <v>90</v>
      </c>
      <c r="AV108" s="15" t="s">
        <v>196</v>
      </c>
      <c r="AW108" s="15" t="s">
        <v>38</v>
      </c>
      <c r="AX108" s="15" t="s">
        <v>40</v>
      </c>
      <c r="AY108" s="239" t="s">
        <v>189</v>
      </c>
    </row>
    <row r="109" spans="1:65" s="2" customFormat="1" ht="33" customHeight="1">
      <c r="A109" s="37"/>
      <c r="B109" s="38"/>
      <c r="C109" s="191" t="s">
        <v>196</v>
      </c>
      <c r="D109" s="191" t="s">
        <v>191</v>
      </c>
      <c r="E109" s="192" t="s">
        <v>215</v>
      </c>
      <c r="F109" s="193" t="s">
        <v>216</v>
      </c>
      <c r="G109" s="194" t="s">
        <v>117</v>
      </c>
      <c r="H109" s="195">
        <v>121.902</v>
      </c>
      <c r="I109" s="196"/>
      <c r="J109" s="197">
        <f>ROUND(I109*H109,2)</f>
        <v>0</v>
      </c>
      <c r="K109" s="193" t="s">
        <v>195</v>
      </c>
      <c r="L109" s="42"/>
      <c r="M109" s="198" t="s">
        <v>32</v>
      </c>
      <c r="N109" s="199" t="s">
        <v>52</v>
      </c>
      <c r="O109" s="67"/>
      <c r="P109" s="200">
        <f>O109*H109</f>
        <v>0</v>
      </c>
      <c r="Q109" s="200">
        <v>0</v>
      </c>
      <c r="R109" s="200">
        <f>Q109*H109</f>
        <v>0</v>
      </c>
      <c r="S109" s="200">
        <v>0.32</v>
      </c>
      <c r="T109" s="201">
        <f>S109*H109</f>
        <v>39.00864</v>
      </c>
      <c r="U109" s="37"/>
      <c r="V109" s="37"/>
      <c r="W109" s="37"/>
      <c r="X109" s="37"/>
      <c r="Y109" s="37"/>
      <c r="Z109" s="37"/>
      <c r="AA109" s="37"/>
      <c r="AB109" s="37"/>
      <c r="AC109" s="37"/>
      <c r="AD109" s="37"/>
      <c r="AE109" s="37"/>
      <c r="AR109" s="202" t="s">
        <v>196</v>
      </c>
      <c r="AT109" s="202" t="s">
        <v>191</v>
      </c>
      <c r="AU109" s="202" t="s">
        <v>90</v>
      </c>
      <c r="AY109" s="19" t="s">
        <v>189</v>
      </c>
      <c r="BE109" s="203">
        <f>IF(N109="základní",J109,0)</f>
        <v>0</v>
      </c>
      <c r="BF109" s="203">
        <f>IF(N109="snížená",J109,0)</f>
        <v>0</v>
      </c>
      <c r="BG109" s="203">
        <f>IF(N109="zákl. přenesená",J109,0)</f>
        <v>0</v>
      </c>
      <c r="BH109" s="203">
        <f>IF(N109="sníž. přenesená",J109,0)</f>
        <v>0</v>
      </c>
      <c r="BI109" s="203">
        <f>IF(N109="nulová",J109,0)</f>
        <v>0</v>
      </c>
      <c r="BJ109" s="19" t="s">
        <v>40</v>
      </c>
      <c r="BK109" s="203">
        <f>ROUND(I109*H109,2)</f>
        <v>0</v>
      </c>
      <c r="BL109" s="19" t="s">
        <v>196</v>
      </c>
      <c r="BM109" s="202" t="s">
        <v>217</v>
      </c>
    </row>
    <row r="110" spans="1:65" s="2" customFormat="1" ht="115.2">
      <c r="A110" s="37"/>
      <c r="B110" s="38"/>
      <c r="C110" s="39"/>
      <c r="D110" s="204" t="s">
        <v>198</v>
      </c>
      <c r="E110" s="39"/>
      <c r="F110" s="205" t="s">
        <v>218</v>
      </c>
      <c r="G110" s="39"/>
      <c r="H110" s="39"/>
      <c r="I110" s="112"/>
      <c r="J110" s="39"/>
      <c r="K110" s="39"/>
      <c r="L110" s="42"/>
      <c r="M110" s="206"/>
      <c r="N110" s="207"/>
      <c r="O110" s="67"/>
      <c r="P110" s="67"/>
      <c r="Q110" s="67"/>
      <c r="R110" s="67"/>
      <c r="S110" s="67"/>
      <c r="T110" s="68"/>
      <c r="U110" s="37"/>
      <c r="V110" s="37"/>
      <c r="W110" s="37"/>
      <c r="X110" s="37"/>
      <c r="Y110" s="37"/>
      <c r="Z110" s="37"/>
      <c r="AA110" s="37"/>
      <c r="AB110" s="37"/>
      <c r="AC110" s="37"/>
      <c r="AD110" s="37"/>
      <c r="AE110" s="37"/>
      <c r="AT110" s="19" t="s">
        <v>198</v>
      </c>
      <c r="AU110" s="19" t="s">
        <v>90</v>
      </c>
    </row>
    <row r="111" spans="1:65" s="13" customFormat="1" ht="10.199999999999999">
      <c r="B111" s="208"/>
      <c r="C111" s="209"/>
      <c r="D111" s="204" t="s">
        <v>200</v>
      </c>
      <c r="E111" s="210" t="s">
        <v>32</v>
      </c>
      <c r="F111" s="211" t="s">
        <v>202</v>
      </c>
      <c r="G111" s="209"/>
      <c r="H111" s="210" t="s">
        <v>32</v>
      </c>
      <c r="I111" s="212"/>
      <c r="J111" s="209"/>
      <c r="K111" s="209"/>
      <c r="L111" s="213"/>
      <c r="M111" s="214"/>
      <c r="N111" s="215"/>
      <c r="O111" s="215"/>
      <c r="P111" s="215"/>
      <c r="Q111" s="215"/>
      <c r="R111" s="215"/>
      <c r="S111" s="215"/>
      <c r="T111" s="216"/>
      <c r="AT111" s="217" t="s">
        <v>200</v>
      </c>
      <c r="AU111" s="217" t="s">
        <v>90</v>
      </c>
      <c r="AV111" s="13" t="s">
        <v>40</v>
      </c>
      <c r="AW111" s="13" t="s">
        <v>38</v>
      </c>
      <c r="AX111" s="13" t="s">
        <v>81</v>
      </c>
      <c r="AY111" s="217" t="s">
        <v>189</v>
      </c>
    </row>
    <row r="112" spans="1:65" s="14" customFormat="1" ht="10.199999999999999">
      <c r="B112" s="218"/>
      <c r="C112" s="219"/>
      <c r="D112" s="204" t="s">
        <v>200</v>
      </c>
      <c r="E112" s="220" t="s">
        <v>32</v>
      </c>
      <c r="F112" s="221" t="s">
        <v>219</v>
      </c>
      <c r="G112" s="219"/>
      <c r="H112" s="222">
        <v>121.902</v>
      </c>
      <c r="I112" s="223"/>
      <c r="J112" s="219"/>
      <c r="K112" s="219"/>
      <c r="L112" s="224"/>
      <c r="M112" s="225"/>
      <c r="N112" s="226"/>
      <c r="O112" s="226"/>
      <c r="P112" s="226"/>
      <c r="Q112" s="226"/>
      <c r="R112" s="226"/>
      <c r="S112" s="226"/>
      <c r="T112" s="227"/>
      <c r="AT112" s="228" t="s">
        <v>200</v>
      </c>
      <c r="AU112" s="228" t="s">
        <v>90</v>
      </c>
      <c r="AV112" s="14" t="s">
        <v>90</v>
      </c>
      <c r="AW112" s="14" t="s">
        <v>38</v>
      </c>
      <c r="AX112" s="14" t="s">
        <v>81</v>
      </c>
      <c r="AY112" s="228" t="s">
        <v>189</v>
      </c>
    </row>
    <row r="113" spans="1:65" s="15" customFormat="1" ht="10.199999999999999">
      <c r="B113" s="229"/>
      <c r="C113" s="230"/>
      <c r="D113" s="204" t="s">
        <v>200</v>
      </c>
      <c r="E113" s="231" t="s">
        <v>32</v>
      </c>
      <c r="F113" s="232" t="s">
        <v>204</v>
      </c>
      <c r="G113" s="230"/>
      <c r="H113" s="233">
        <v>121.902</v>
      </c>
      <c r="I113" s="234"/>
      <c r="J113" s="230"/>
      <c r="K113" s="230"/>
      <c r="L113" s="235"/>
      <c r="M113" s="236"/>
      <c r="N113" s="237"/>
      <c r="O113" s="237"/>
      <c r="P113" s="237"/>
      <c r="Q113" s="237"/>
      <c r="R113" s="237"/>
      <c r="S113" s="237"/>
      <c r="T113" s="238"/>
      <c r="AT113" s="239" t="s">
        <v>200</v>
      </c>
      <c r="AU113" s="239" t="s">
        <v>90</v>
      </c>
      <c r="AV113" s="15" t="s">
        <v>196</v>
      </c>
      <c r="AW113" s="15" t="s">
        <v>38</v>
      </c>
      <c r="AX113" s="15" t="s">
        <v>40</v>
      </c>
      <c r="AY113" s="239" t="s">
        <v>189</v>
      </c>
    </row>
    <row r="114" spans="1:65" s="2" customFormat="1" ht="21.75" customHeight="1">
      <c r="A114" s="37"/>
      <c r="B114" s="38"/>
      <c r="C114" s="191" t="s">
        <v>220</v>
      </c>
      <c r="D114" s="191" t="s">
        <v>191</v>
      </c>
      <c r="E114" s="192" t="s">
        <v>221</v>
      </c>
      <c r="F114" s="193" t="s">
        <v>222</v>
      </c>
      <c r="G114" s="194" t="s">
        <v>117</v>
      </c>
      <c r="H114" s="195">
        <v>1.4</v>
      </c>
      <c r="I114" s="196"/>
      <c r="J114" s="197">
        <f>ROUND(I114*H114,2)</f>
        <v>0</v>
      </c>
      <c r="K114" s="193" t="s">
        <v>195</v>
      </c>
      <c r="L114" s="42"/>
      <c r="M114" s="198" t="s">
        <v>32</v>
      </c>
      <c r="N114" s="199" t="s">
        <v>52</v>
      </c>
      <c r="O114" s="67"/>
      <c r="P114" s="200">
        <f>O114*H114</f>
        <v>0</v>
      </c>
      <c r="Q114" s="200">
        <v>0</v>
      </c>
      <c r="R114" s="200">
        <f>Q114*H114</f>
        <v>0</v>
      </c>
      <c r="S114" s="200">
        <v>0.3</v>
      </c>
      <c r="T114" s="201">
        <f>S114*H114</f>
        <v>0.42</v>
      </c>
      <c r="U114" s="37"/>
      <c r="V114" s="37"/>
      <c r="W114" s="37"/>
      <c r="X114" s="37"/>
      <c r="Y114" s="37"/>
      <c r="Z114" s="37"/>
      <c r="AA114" s="37"/>
      <c r="AB114" s="37"/>
      <c r="AC114" s="37"/>
      <c r="AD114" s="37"/>
      <c r="AE114" s="37"/>
      <c r="AR114" s="202" t="s">
        <v>196</v>
      </c>
      <c r="AT114" s="202" t="s">
        <v>191</v>
      </c>
      <c r="AU114" s="202" t="s">
        <v>90</v>
      </c>
      <c r="AY114" s="19" t="s">
        <v>189</v>
      </c>
      <c r="BE114" s="203">
        <f>IF(N114="základní",J114,0)</f>
        <v>0</v>
      </c>
      <c r="BF114" s="203">
        <f>IF(N114="snížená",J114,0)</f>
        <v>0</v>
      </c>
      <c r="BG114" s="203">
        <f>IF(N114="zákl. přenesená",J114,0)</f>
        <v>0</v>
      </c>
      <c r="BH114" s="203">
        <f>IF(N114="sníž. přenesená",J114,0)</f>
        <v>0</v>
      </c>
      <c r="BI114" s="203">
        <f>IF(N114="nulová",J114,0)</f>
        <v>0</v>
      </c>
      <c r="BJ114" s="19" t="s">
        <v>40</v>
      </c>
      <c r="BK114" s="203">
        <f>ROUND(I114*H114,2)</f>
        <v>0</v>
      </c>
      <c r="BL114" s="19" t="s">
        <v>196</v>
      </c>
      <c r="BM114" s="202" t="s">
        <v>223</v>
      </c>
    </row>
    <row r="115" spans="1:65" s="2" customFormat="1" ht="201.6">
      <c r="A115" s="37"/>
      <c r="B115" s="38"/>
      <c r="C115" s="39"/>
      <c r="D115" s="204" t="s">
        <v>198</v>
      </c>
      <c r="E115" s="39"/>
      <c r="F115" s="205" t="s">
        <v>224</v>
      </c>
      <c r="G115" s="39"/>
      <c r="H115" s="39"/>
      <c r="I115" s="112"/>
      <c r="J115" s="39"/>
      <c r="K115" s="39"/>
      <c r="L115" s="42"/>
      <c r="M115" s="206"/>
      <c r="N115" s="207"/>
      <c r="O115" s="67"/>
      <c r="P115" s="67"/>
      <c r="Q115" s="67"/>
      <c r="R115" s="67"/>
      <c r="S115" s="67"/>
      <c r="T115" s="68"/>
      <c r="U115" s="37"/>
      <c r="V115" s="37"/>
      <c r="W115" s="37"/>
      <c r="X115" s="37"/>
      <c r="Y115" s="37"/>
      <c r="Z115" s="37"/>
      <c r="AA115" s="37"/>
      <c r="AB115" s="37"/>
      <c r="AC115" s="37"/>
      <c r="AD115" s="37"/>
      <c r="AE115" s="37"/>
      <c r="AT115" s="19" t="s">
        <v>198</v>
      </c>
      <c r="AU115" s="19" t="s">
        <v>90</v>
      </c>
    </row>
    <row r="116" spans="1:65" s="13" customFormat="1" ht="10.199999999999999">
      <c r="B116" s="208"/>
      <c r="C116" s="209"/>
      <c r="D116" s="204" t="s">
        <v>200</v>
      </c>
      <c r="E116" s="210" t="s">
        <v>32</v>
      </c>
      <c r="F116" s="211" t="s">
        <v>202</v>
      </c>
      <c r="G116" s="209"/>
      <c r="H116" s="210" t="s">
        <v>32</v>
      </c>
      <c r="I116" s="212"/>
      <c r="J116" s="209"/>
      <c r="K116" s="209"/>
      <c r="L116" s="213"/>
      <c r="M116" s="214"/>
      <c r="N116" s="215"/>
      <c r="O116" s="215"/>
      <c r="P116" s="215"/>
      <c r="Q116" s="215"/>
      <c r="R116" s="215"/>
      <c r="S116" s="215"/>
      <c r="T116" s="216"/>
      <c r="AT116" s="217" t="s">
        <v>200</v>
      </c>
      <c r="AU116" s="217" t="s">
        <v>90</v>
      </c>
      <c r="AV116" s="13" t="s">
        <v>40</v>
      </c>
      <c r="AW116" s="13" t="s">
        <v>38</v>
      </c>
      <c r="AX116" s="13" t="s">
        <v>81</v>
      </c>
      <c r="AY116" s="217" t="s">
        <v>189</v>
      </c>
    </row>
    <row r="117" spans="1:65" s="14" customFormat="1" ht="10.199999999999999">
      <c r="B117" s="218"/>
      <c r="C117" s="219"/>
      <c r="D117" s="204" t="s">
        <v>200</v>
      </c>
      <c r="E117" s="220" t="s">
        <v>32</v>
      </c>
      <c r="F117" s="221" t="s">
        <v>225</v>
      </c>
      <c r="G117" s="219"/>
      <c r="H117" s="222">
        <v>1.4</v>
      </c>
      <c r="I117" s="223"/>
      <c r="J117" s="219"/>
      <c r="K117" s="219"/>
      <c r="L117" s="224"/>
      <c r="M117" s="225"/>
      <c r="N117" s="226"/>
      <c r="O117" s="226"/>
      <c r="P117" s="226"/>
      <c r="Q117" s="226"/>
      <c r="R117" s="226"/>
      <c r="S117" s="226"/>
      <c r="T117" s="227"/>
      <c r="AT117" s="228" t="s">
        <v>200</v>
      </c>
      <c r="AU117" s="228" t="s">
        <v>90</v>
      </c>
      <c r="AV117" s="14" t="s">
        <v>90</v>
      </c>
      <c r="AW117" s="14" t="s">
        <v>38</v>
      </c>
      <c r="AX117" s="14" t="s">
        <v>81</v>
      </c>
      <c r="AY117" s="228" t="s">
        <v>189</v>
      </c>
    </row>
    <row r="118" spans="1:65" s="15" customFormat="1" ht="10.199999999999999">
      <c r="B118" s="229"/>
      <c r="C118" s="230"/>
      <c r="D118" s="204" t="s">
        <v>200</v>
      </c>
      <c r="E118" s="231" t="s">
        <v>32</v>
      </c>
      <c r="F118" s="232" t="s">
        <v>204</v>
      </c>
      <c r="G118" s="230"/>
      <c r="H118" s="233">
        <v>1.4</v>
      </c>
      <c r="I118" s="234"/>
      <c r="J118" s="230"/>
      <c r="K118" s="230"/>
      <c r="L118" s="235"/>
      <c r="M118" s="236"/>
      <c r="N118" s="237"/>
      <c r="O118" s="237"/>
      <c r="P118" s="237"/>
      <c r="Q118" s="237"/>
      <c r="R118" s="237"/>
      <c r="S118" s="237"/>
      <c r="T118" s="238"/>
      <c r="AT118" s="239" t="s">
        <v>200</v>
      </c>
      <c r="AU118" s="239" t="s">
        <v>90</v>
      </c>
      <c r="AV118" s="15" t="s">
        <v>196</v>
      </c>
      <c r="AW118" s="15" t="s">
        <v>38</v>
      </c>
      <c r="AX118" s="15" t="s">
        <v>40</v>
      </c>
      <c r="AY118" s="239" t="s">
        <v>189</v>
      </c>
    </row>
    <row r="119" spans="1:65" s="2" customFormat="1" ht="33" customHeight="1">
      <c r="A119" s="37"/>
      <c r="B119" s="38"/>
      <c r="C119" s="191" t="s">
        <v>226</v>
      </c>
      <c r="D119" s="191" t="s">
        <v>191</v>
      </c>
      <c r="E119" s="192" t="s">
        <v>227</v>
      </c>
      <c r="F119" s="193" t="s">
        <v>228</v>
      </c>
      <c r="G119" s="194" t="s">
        <v>117</v>
      </c>
      <c r="H119" s="195">
        <v>121.902</v>
      </c>
      <c r="I119" s="196"/>
      <c r="J119" s="197">
        <f>ROUND(I119*H119,2)</f>
        <v>0</v>
      </c>
      <c r="K119" s="193" t="s">
        <v>195</v>
      </c>
      <c r="L119" s="42"/>
      <c r="M119" s="198" t="s">
        <v>32</v>
      </c>
      <c r="N119" s="199" t="s">
        <v>52</v>
      </c>
      <c r="O119" s="67"/>
      <c r="P119" s="200">
        <f>O119*H119</f>
        <v>0</v>
      </c>
      <c r="Q119" s="200">
        <v>0</v>
      </c>
      <c r="R119" s="200">
        <f>Q119*H119</f>
        <v>0</v>
      </c>
      <c r="S119" s="200">
        <v>0.3</v>
      </c>
      <c r="T119" s="201">
        <f>S119*H119</f>
        <v>36.570599999999999</v>
      </c>
      <c r="U119" s="37"/>
      <c r="V119" s="37"/>
      <c r="W119" s="37"/>
      <c r="X119" s="37"/>
      <c r="Y119" s="37"/>
      <c r="Z119" s="37"/>
      <c r="AA119" s="37"/>
      <c r="AB119" s="37"/>
      <c r="AC119" s="37"/>
      <c r="AD119" s="37"/>
      <c r="AE119" s="37"/>
      <c r="AR119" s="202" t="s">
        <v>196</v>
      </c>
      <c r="AT119" s="202" t="s">
        <v>191</v>
      </c>
      <c r="AU119" s="202" t="s">
        <v>90</v>
      </c>
      <c r="AY119" s="19" t="s">
        <v>189</v>
      </c>
      <c r="BE119" s="203">
        <f>IF(N119="základní",J119,0)</f>
        <v>0</v>
      </c>
      <c r="BF119" s="203">
        <f>IF(N119="snížená",J119,0)</f>
        <v>0</v>
      </c>
      <c r="BG119" s="203">
        <f>IF(N119="zákl. přenesená",J119,0)</f>
        <v>0</v>
      </c>
      <c r="BH119" s="203">
        <f>IF(N119="sníž. přenesená",J119,0)</f>
        <v>0</v>
      </c>
      <c r="BI119" s="203">
        <f>IF(N119="nulová",J119,0)</f>
        <v>0</v>
      </c>
      <c r="BJ119" s="19" t="s">
        <v>40</v>
      </c>
      <c r="BK119" s="203">
        <f>ROUND(I119*H119,2)</f>
        <v>0</v>
      </c>
      <c r="BL119" s="19" t="s">
        <v>196</v>
      </c>
      <c r="BM119" s="202" t="s">
        <v>229</v>
      </c>
    </row>
    <row r="120" spans="1:65" s="2" customFormat="1" ht="201.6">
      <c r="A120" s="37"/>
      <c r="B120" s="38"/>
      <c r="C120" s="39"/>
      <c r="D120" s="204" t="s">
        <v>198</v>
      </c>
      <c r="E120" s="39"/>
      <c r="F120" s="205" t="s">
        <v>224</v>
      </c>
      <c r="G120" s="39"/>
      <c r="H120" s="39"/>
      <c r="I120" s="112"/>
      <c r="J120" s="39"/>
      <c r="K120" s="39"/>
      <c r="L120" s="42"/>
      <c r="M120" s="206"/>
      <c r="N120" s="207"/>
      <c r="O120" s="67"/>
      <c r="P120" s="67"/>
      <c r="Q120" s="67"/>
      <c r="R120" s="67"/>
      <c r="S120" s="67"/>
      <c r="T120" s="68"/>
      <c r="U120" s="37"/>
      <c r="V120" s="37"/>
      <c r="W120" s="37"/>
      <c r="X120" s="37"/>
      <c r="Y120" s="37"/>
      <c r="Z120" s="37"/>
      <c r="AA120" s="37"/>
      <c r="AB120" s="37"/>
      <c r="AC120" s="37"/>
      <c r="AD120" s="37"/>
      <c r="AE120" s="37"/>
      <c r="AT120" s="19" t="s">
        <v>198</v>
      </c>
      <c r="AU120" s="19" t="s">
        <v>90</v>
      </c>
    </row>
    <row r="121" spans="1:65" s="2" customFormat="1" ht="19.2">
      <c r="A121" s="37"/>
      <c r="B121" s="38"/>
      <c r="C121" s="39"/>
      <c r="D121" s="204" t="s">
        <v>230</v>
      </c>
      <c r="E121" s="39"/>
      <c r="F121" s="205" t="s">
        <v>231</v>
      </c>
      <c r="G121" s="39"/>
      <c r="H121" s="39"/>
      <c r="I121" s="112"/>
      <c r="J121" s="39"/>
      <c r="K121" s="39"/>
      <c r="L121" s="42"/>
      <c r="M121" s="206"/>
      <c r="N121" s="207"/>
      <c r="O121" s="67"/>
      <c r="P121" s="67"/>
      <c r="Q121" s="67"/>
      <c r="R121" s="67"/>
      <c r="S121" s="67"/>
      <c r="T121" s="68"/>
      <c r="U121" s="37"/>
      <c r="V121" s="37"/>
      <c r="W121" s="37"/>
      <c r="X121" s="37"/>
      <c r="Y121" s="37"/>
      <c r="Z121" s="37"/>
      <c r="AA121" s="37"/>
      <c r="AB121" s="37"/>
      <c r="AC121" s="37"/>
      <c r="AD121" s="37"/>
      <c r="AE121" s="37"/>
      <c r="AT121" s="19" t="s">
        <v>230</v>
      </c>
      <c r="AU121" s="19" t="s">
        <v>90</v>
      </c>
    </row>
    <row r="122" spans="1:65" s="13" customFormat="1" ht="10.199999999999999">
      <c r="B122" s="208"/>
      <c r="C122" s="209"/>
      <c r="D122" s="204" t="s">
        <v>200</v>
      </c>
      <c r="E122" s="210" t="s">
        <v>32</v>
      </c>
      <c r="F122" s="211" t="s">
        <v>202</v>
      </c>
      <c r="G122" s="209"/>
      <c r="H122" s="210" t="s">
        <v>32</v>
      </c>
      <c r="I122" s="212"/>
      <c r="J122" s="209"/>
      <c r="K122" s="209"/>
      <c r="L122" s="213"/>
      <c r="M122" s="214"/>
      <c r="N122" s="215"/>
      <c r="O122" s="215"/>
      <c r="P122" s="215"/>
      <c r="Q122" s="215"/>
      <c r="R122" s="215"/>
      <c r="S122" s="215"/>
      <c r="T122" s="216"/>
      <c r="AT122" s="217" t="s">
        <v>200</v>
      </c>
      <c r="AU122" s="217" t="s">
        <v>90</v>
      </c>
      <c r="AV122" s="13" t="s">
        <v>40</v>
      </c>
      <c r="AW122" s="13" t="s">
        <v>38</v>
      </c>
      <c r="AX122" s="13" t="s">
        <v>81</v>
      </c>
      <c r="AY122" s="217" t="s">
        <v>189</v>
      </c>
    </row>
    <row r="123" spans="1:65" s="14" customFormat="1" ht="10.199999999999999">
      <c r="B123" s="218"/>
      <c r="C123" s="219"/>
      <c r="D123" s="204" t="s">
        <v>200</v>
      </c>
      <c r="E123" s="220" t="s">
        <v>32</v>
      </c>
      <c r="F123" s="221" t="s">
        <v>219</v>
      </c>
      <c r="G123" s="219"/>
      <c r="H123" s="222">
        <v>121.902</v>
      </c>
      <c r="I123" s="223"/>
      <c r="J123" s="219"/>
      <c r="K123" s="219"/>
      <c r="L123" s="224"/>
      <c r="M123" s="225"/>
      <c r="N123" s="226"/>
      <c r="O123" s="226"/>
      <c r="P123" s="226"/>
      <c r="Q123" s="226"/>
      <c r="R123" s="226"/>
      <c r="S123" s="226"/>
      <c r="T123" s="227"/>
      <c r="AT123" s="228" t="s">
        <v>200</v>
      </c>
      <c r="AU123" s="228" t="s">
        <v>90</v>
      </c>
      <c r="AV123" s="14" t="s">
        <v>90</v>
      </c>
      <c r="AW123" s="14" t="s">
        <v>38</v>
      </c>
      <c r="AX123" s="14" t="s">
        <v>81</v>
      </c>
      <c r="AY123" s="228" t="s">
        <v>189</v>
      </c>
    </row>
    <row r="124" spans="1:65" s="15" customFormat="1" ht="10.199999999999999">
      <c r="B124" s="229"/>
      <c r="C124" s="230"/>
      <c r="D124" s="204" t="s">
        <v>200</v>
      </c>
      <c r="E124" s="231" t="s">
        <v>32</v>
      </c>
      <c r="F124" s="232" t="s">
        <v>204</v>
      </c>
      <c r="G124" s="230"/>
      <c r="H124" s="233">
        <v>121.902</v>
      </c>
      <c r="I124" s="234"/>
      <c r="J124" s="230"/>
      <c r="K124" s="230"/>
      <c r="L124" s="235"/>
      <c r="M124" s="236"/>
      <c r="N124" s="237"/>
      <c r="O124" s="237"/>
      <c r="P124" s="237"/>
      <c r="Q124" s="237"/>
      <c r="R124" s="237"/>
      <c r="S124" s="237"/>
      <c r="T124" s="238"/>
      <c r="AT124" s="239" t="s">
        <v>200</v>
      </c>
      <c r="AU124" s="239" t="s">
        <v>90</v>
      </c>
      <c r="AV124" s="15" t="s">
        <v>196</v>
      </c>
      <c r="AW124" s="15" t="s">
        <v>38</v>
      </c>
      <c r="AX124" s="15" t="s">
        <v>40</v>
      </c>
      <c r="AY124" s="239" t="s">
        <v>189</v>
      </c>
    </row>
    <row r="125" spans="1:65" s="2" customFormat="1" ht="33" customHeight="1">
      <c r="A125" s="37"/>
      <c r="B125" s="38"/>
      <c r="C125" s="191" t="s">
        <v>232</v>
      </c>
      <c r="D125" s="191" t="s">
        <v>191</v>
      </c>
      <c r="E125" s="192" t="s">
        <v>233</v>
      </c>
      <c r="F125" s="193" t="s">
        <v>234</v>
      </c>
      <c r="G125" s="194" t="s">
        <v>117</v>
      </c>
      <c r="H125" s="195">
        <v>121.902</v>
      </c>
      <c r="I125" s="196"/>
      <c r="J125" s="197">
        <f>ROUND(I125*H125,2)</f>
        <v>0</v>
      </c>
      <c r="K125" s="193" t="s">
        <v>195</v>
      </c>
      <c r="L125" s="42"/>
      <c r="M125" s="198" t="s">
        <v>32</v>
      </c>
      <c r="N125" s="199" t="s">
        <v>52</v>
      </c>
      <c r="O125" s="67"/>
      <c r="P125" s="200">
        <f>O125*H125</f>
        <v>0</v>
      </c>
      <c r="Q125" s="200">
        <v>0</v>
      </c>
      <c r="R125" s="200">
        <f>Q125*H125</f>
        <v>0</v>
      </c>
      <c r="S125" s="200">
        <v>0.32500000000000001</v>
      </c>
      <c r="T125" s="201">
        <f>S125*H125</f>
        <v>39.61815</v>
      </c>
      <c r="U125" s="37"/>
      <c r="V125" s="37"/>
      <c r="W125" s="37"/>
      <c r="X125" s="37"/>
      <c r="Y125" s="37"/>
      <c r="Z125" s="37"/>
      <c r="AA125" s="37"/>
      <c r="AB125" s="37"/>
      <c r="AC125" s="37"/>
      <c r="AD125" s="37"/>
      <c r="AE125" s="37"/>
      <c r="AR125" s="202" t="s">
        <v>196</v>
      </c>
      <c r="AT125" s="202" t="s">
        <v>191</v>
      </c>
      <c r="AU125" s="202" t="s">
        <v>90</v>
      </c>
      <c r="AY125" s="19" t="s">
        <v>189</v>
      </c>
      <c r="BE125" s="203">
        <f>IF(N125="základní",J125,0)</f>
        <v>0</v>
      </c>
      <c r="BF125" s="203">
        <f>IF(N125="snížená",J125,0)</f>
        <v>0</v>
      </c>
      <c r="BG125" s="203">
        <f>IF(N125="zákl. přenesená",J125,0)</f>
        <v>0</v>
      </c>
      <c r="BH125" s="203">
        <f>IF(N125="sníž. přenesená",J125,0)</f>
        <v>0</v>
      </c>
      <c r="BI125" s="203">
        <f>IF(N125="nulová",J125,0)</f>
        <v>0</v>
      </c>
      <c r="BJ125" s="19" t="s">
        <v>40</v>
      </c>
      <c r="BK125" s="203">
        <f>ROUND(I125*H125,2)</f>
        <v>0</v>
      </c>
      <c r="BL125" s="19" t="s">
        <v>196</v>
      </c>
      <c r="BM125" s="202" t="s">
        <v>235</v>
      </c>
    </row>
    <row r="126" spans="1:65" s="2" customFormat="1" ht="201.6">
      <c r="A126" s="37"/>
      <c r="B126" s="38"/>
      <c r="C126" s="39"/>
      <c r="D126" s="204" t="s">
        <v>198</v>
      </c>
      <c r="E126" s="39"/>
      <c r="F126" s="205" t="s">
        <v>224</v>
      </c>
      <c r="G126" s="39"/>
      <c r="H126" s="39"/>
      <c r="I126" s="112"/>
      <c r="J126" s="39"/>
      <c r="K126" s="39"/>
      <c r="L126" s="42"/>
      <c r="M126" s="206"/>
      <c r="N126" s="207"/>
      <c r="O126" s="67"/>
      <c r="P126" s="67"/>
      <c r="Q126" s="67"/>
      <c r="R126" s="67"/>
      <c r="S126" s="67"/>
      <c r="T126" s="68"/>
      <c r="U126" s="37"/>
      <c r="V126" s="37"/>
      <c r="W126" s="37"/>
      <c r="X126" s="37"/>
      <c r="Y126" s="37"/>
      <c r="Z126" s="37"/>
      <c r="AA126" s="37"/>
      <c r="AB126" s="37"/>
      <c r="AC126" s="37"/>
      <c r="AD126" s="37"/>
      <c r="AE126" s="37"/>
      <c r="AT126" s="19" t="s">
        <v>198</v>
      </c>
      <c r="AU126" s="19" t="s">
        <v>90</v>
      </c>
    </row>
    <row r="127" spans="1:65" s="2" customFormat="1" ht="19.2">
      <c r="A127" s="37"/>
      <c r="B127" s="38"/>
      <c r="C127" s="39"/>
      <c r="D127" s="204" t="s">
        <v>230</v>
      </c>
      <c r="E127" s="39"/>
      <c r="F127" s="205" t="s">
        <v>236</v>
      </c>
      <c r="G127" s="39"/>
      <c r="H127" s="39"/>
      <c r="I127" s="112"/>
      <c r="J127" s="39"/>
      <c r="K127" s="39"/>
      <c r="L127" s="42"/>
      <c r="M127" s="206"/>
      <c r="N127" s="207"/>
      <c r="O127" s="67"/>
      <c r="P127" s="67"/>
      <c r="Q127" s="67"/>
      <c r="R127" s="67"/>
      <c r="S127" s="67"/>
      <c r="T127" s="68"/>
      <c r="U127" s="37"/>
      <c r="V127" s="37"/>
      <c r="W127" s="37"/>
      <c r="X127" s="37"/>
      <c r="Y127" s="37"/>
      <c r="Z127" s="37"/>
      <c r="AA127" s="37"/>
      <c r="AB127" s="37"/>
      <c r="AC127" s="37"/>
      <c r="AD127" s="37"/>
      <c r="AE127" s="37"/>
      <c r="AT127" s="19" t="s">
        <v>230</v>
      </c>
      <c r="AU127" s="19" t="s">
        <v>90</v>
      </c>
    </row>
    <row r="128" spans="1:65" s="13" customFormat="1" ht="10.199999999999999">
      <c r="B128" s="208"/>
      <c r="C128" s="209"/>
      <c r="D128" s="204" t="s">
        <v>200</v>
      </c>
      <c r="E128" s="210" t="s">
        <v>32</v>
      </c>
      <c r="F128" s="211" t="s">
        <v>202</v>
      </c>
      <c r="G128" s="209"/>
      <c r="H128" s="210" t="s">
        <v>32</v>
      </c>
      <c r="I128" s="212"/>
      <c r="J128" s="209"/>
      <c r="K128" s="209"/>
      <c r="L128" s="213"/>
      <c r="M128" s="214"/>
      <c r="N128" s="215"/>
      <c r="O128" s="215"/>
      <c r="P128" s="215"/>
      <c r="Q128" s="215"/>
      <c r="R128" s="215"/>
      <c r="S128" s="215"/>
      <c r="T128" s="216"/>
      <c r="AT128" s="217" t="s">
        <v>200</v>
      </c>
      <c r="AU128" s="217" t="s">
        <v>90</v>
      </c>
      <c r="AV128" s="13" t="s">
        <v>40</v>
      </c>
      <c r="AW128" s="13" t="s">
        <v>38</v>
      </c>
      <c r="AX128" s="13" t="s">
        <v>81</v>
      </c>
      <c r="AY128" s="217" t="s">
        <v>189</v>
      </c>
    </row>
    <row r="129" spans="1:65" s="14" customFormat="1" ht="10.199999999999999">
      <c r="B129" s="218"/>
      <c r="C129" s="219"/>
      <c r="D129" s="204" t="s">
        <v>200</v>
      </c>
      <c r="E129" s="220" t="s">
        <v>32</v>
      </c>
      <c r="F129" s="221" t="s">
        <v>219</v>
      </c>
      <c r="G129" s="219"/>
      <c r="H129" s="222">
        <v>121.902</v>
      </c>
      <c r="I129" s="223"/>
      <c r="J129" s="219"/>
      <c r="K129" s="219"/>
      <c r="L129" s="224"/>
      <c r="M129" s="225"/>
      <c r="N129" s="226"/>
      <c r="O129" s="226"/>
      <c r="P129" s="226"/>
      <c r="Q129" s="226"/>
      <c r="R129" s="226"/>
      <c r="S129" s="226"/>
      <c r="T129" s="227"/>
      <c r="AT129" s="228" t="s">
        <v>200</v>
      </c>
      <c r="AU129" s="228" t="s">
        <v>90</v>
      </c>
      <c r="AV129" s="14" t="s">
        <v>90</v>
      </c>
      <c r="AW129" s="14" t="s">
        <v>38</v>
      </c>
      <c r="AX129" s="14" t="s">
        <v>81</v>
      </c>
      <c r="AY129" s="228" t="s">
        <v>189</v>
      </c>
    </row>
    <row r="130" spans="1:65" s="15" customFormat="1" ht="10.199999999999999">
      <c r="B130" s="229"/>
      <c r="C130" s="230"/>
      <c r="D130" s="204" t="s">
        <v>200</v>
      </c>
      <c r="E130" s="231" t="s">
        <v>32</v>
      </c>
      <c r="F130" s="232" t="s">
        <v>204</v>
      </c>
      <c r="G130" s="230"/>
      <c r="H130" s="233">
        <v>121.902</v>
      </c>
      <c r="I130" s="234"/>
      <c r="J130" s="230"/>
      <c r="K130" s="230"/>
      <c r="L130" s="235"/>
      <c r="M130" s="236"/>
      <c r="N130" s="237"/>
      <c r="O130" s="237"/>
      <c r="P130" s="237"/>
      <c r="Q130" s="237"/>
      <c r="R130" s="237"/>
      <c r="S130" s="237"/>
      <c r="T130" s="238"/>
      <c r="AT130" s="239" t="s">
        <v>200</v>
      </c>
      <c r="AU130" s="239" t="s">
        <v>90</v>
      </c>
      <c r="AV130" s="15" t="s">
        <v>196</v>
      </c>
      <c r="AW130" s="15" t="s">
        <v>38</v>
      </c>
      <c r="AX130" s="15" t="s">
        <v>40</v>
      </c>
      <c r="AY130" s="239" t="s">
        <v>189</v>
      </c>
    </row>
    <row r="131" spans="1:65" s="2" customFormat="1" ht="33" customHeight="1">
      <c r="A131" s="37"/>
      <c r="B131" s="38"/>
      <c r="C131" s="191" t="s">
        <v>237</v>
      </c>
      <c r="D131" s="191" t="s">
        <v>191</v>
      </c>
      <c r="E131" s="192" t="s">
        <v>238</v>
      </c>
      <c r="F131" s="193" t="s">
        <v>239</v>
      </c>
      <c r="G131" s="194" t="s">
        <v>117</v>
      </c>
      <c r="H131" s="195">
        <v>472.71199999999999</v>
      </c>
      <c r="I131" s="196"/>
      <c r="J131" s="197">
        <f>ROUND(I131*H131,2)</f>
        <v>0</v>
      </c>
      <c r="K131" s="193" t="s">
        <v>195</v>
      </c>
      <c r="L131" s="42"/>
      <c r="M131" s="198" t="s">
        <v>32</v>
      </c>
      <c r="N131" s="199" t="s">
        <v>52</v>
      </c>
      <c r="O131" s="67"/>
      <c r="P131" s="200">
        <f>O131*H131</f>
        <v>0</v>
      </c>
      <c r="Q131" s="200">
        <v>0</v>
      </c>
      <c r="R131" s="200">
        <f>Q131*H131</f>
        <v>0</v>
      </c>
      <c r="S131" s="200">
        <v>0.3</v>
      </c>
      <c r="T131" s="201">
        <f>S131*H131</f>
        <v>141.81359999999998</v>
      </c>
      <c r="U131" s="37"/>
      <c r="V131" s="37"/>
      <c r="W131" s="37"/>
      <c r="X131" s="37"/>
      <c r="Y131" s="37"/>
      <c r="Z131" s="37"/>
      <c r="AA131" s="37"/>
      <c r="AB131" s="37"/>
      <c r="AC131" s="37"/>
      <c r="AD131" s="37"/>
      <c r="AE131" s="37"/>
      <c r="AR131" s="202" t="s">
        <v>196</v>
      </c>
      <c r="AT131" s="202" t="s">
        <v>191</v>
      </c>
      <c r="AU131" s="202" t="s">
        <v>90</v>
      </c>
      <c r="AY131" s="19" t="s">
        <v>189</v>
      </c>
      <c r="BE131" s="203">
        <f>IF(N131="základní",J131,0)</f>
        <v>0</v>
      </c>
      <c r="BF131" s="203">
        <f>IF(N131="snížená",J131,0)</f>
        <v>0</v>
      </c>
      <c r="BG131" s="203">
        <f>IF(N131="zákl. přenesená",J131,0)</f>
        <v>0</v>
      </c>
      <c r="BH131" s="203">
        <f>IF(N131="sníž. přenesená",J131,0)</f>
        <v>0</v>
      </c>
      <c r="BI131" s="203">
        <f>IF(N131="nulová",J131,0)</f>
        <v>0</v>
      </c>
      <c r="BJ131" s="19" t="s">
        <v>40</v>
      </c>
      <c r="BK131" s="203">
        <f>ROUND(I131*H131,2)</f>
        <v>0</v>
      </c>
      <c r="BL131" s="19" t="s">
        <v>196</v>
      </c>
      <c r="BM131" s="202" t="s">
        <v>240</v>
      </c>
    </row>
    <row r="132" spans="1:65" s="2" customFormat="1" ht="201.6">
      <c r="A132" s="37"/>
      <c r="B132" s="38"/>
      <c r="C132" s="39"/>
      <c r="D132" s="204" t="s">
        <v>198</v>
      </c>
      <c r="E132" s="39"/>
      <c r="F132" s="205" t="s">
        <v>224</v>
      </c>
      <c r="G132" s="39"/>
      <c r="H132" s="39"/>
      <c r="I132" s="112"/>
      <c r="J132" s="39"/>
      <c r="K132" s="39"/>
      <c r="L132" s="42"/>
      <c r="M132" s="206"/>
      <c r="N132" s="207"/>
      <c r="O132" s="67"/>
      <c r="P132" s="67"/>
      <c r="Q132" s="67"/>
      <c r="R132" s="67"/>
      <c r="S132" s="67"/>
      <c r="T132" s="68"/>
      <c r="U132" s="37"/>
      <c r="V132" s="37"/>
      <c r="W132" s="37"/>
      <c r="X132" s="37"/>
      <c r="Y132" s="37"/>
      <c r="Z132" s="37"/>
      <c r="AA132" s="37"/>
      <c r="AB132" s="37"/>
      <c r="AC132" s="37"/>
      <c r="AD132" s="37"/>
      <c r="AE132" s="37"/>
      <c r="AT132" s="19" t="s">
        <v>198</v>
      </c>
      <c r="AU132" s="19" t="s">
        <v>90</v>
      </c>
    </row>
    <row r="133" spans="1:65" s="2" customFormat="1" ht="19.2">
      <c r="A133" s="37"/>
      <c r="B133" s="38"/>
      <c r="C133" s="39"/>
      <c r="D133" s="204" t="s">
        <v>230</v>
      </c>
      <c r="E133" s="39"/>
      <c r="F133" s="205" t="s">
        <v>241</v>
      </c>
      <c r="G133" s="39"/>
      <c r="H133" s="39"/>
      <c r="I133" s="112"/>
      <c r="J133" s="39"/>
      <c r="K133" s="39"/>
      <c r="L133" s="42"/>
      <c r="M133" s="206"/>
      <c r="N133" s="207"/>
      <c r="O133" s="67"/>
      <c r="P133" s="67"/>
      <c r="Q133" s="67"/>
      <c r="R133" s="67"/>
      <c r="S133" s="67"/>
      <c r="T133" s="68"/>
      <c r="U133" s="37"/>
      <c r="V133" s="37"/>
      <c r="W133" s="37"/>
      <c r="X133" s="37"/>
      <c r="Y133" s="37"/>
      <c r="Z133" s="37"/>
      <c r="AA133" s="37"/>
      <c r="AB133" s="37"/>
      <c r="AC133" s="37"/>
      <c r="AD133" s="37"/>
      <c r="AE133" s="37"/>
      <c r="AT133" s="19" t="s">
        <v>230</v>
      </c>
      <c r="AU133" s="19" t="s">
        <v>90</v>
      </c>
    </row>
    <row r="134" spans="1:65" s="13" customFormat="1" ht="10.199999999999999">
      <c r="B134" s="208"/>
      <c r="C134" s="209"/>
      <c r="D134" s="204" t="s">
        <v>200</v>
      </c>
      <c r="E134" s="210" t="s">
        <v>32</v>
      </c>
      <c r="F134" s="211" t="s">
        <v>202</v>
      </c>
      <c r="G134" s="209"/>
      <c r="H134" s="210" t="s">
        <v>32</v>
      </c>
      <c r="I134" s="212"/>
      <c r="J134" s="209"/>
      <c r="K134" s="209"/>
      <c r="L134" s="213"/>
      <c r="M134" s="214"/>
      <c r="N134" s="215"/>
      <c r="O134" s="215"/>
      <c r="P134" s="215"/>
      <c r="Q134" s="215"/>
      <c r="R134" s="215"/>
      <c r="S134" s="215"/>
      <c r="T134" s="216"/>
      <c r="AT134" s="217" t="s">
        <v>200</v>
      </c>
      <c r="AU134" s="217" t="s">
        <v>90</v>
      </c>
      <c r="AV134" s="13" t="s">
        <v>40</v>
      </c>
      <c r="AW134" s="13" t="s">
        <v>38</v>
      </c>
      <c r="AX134" s="13" t="s">
        <v>81</v>
      </c>
      <c r="AY134" s="217" t="s">
        <v>189</v>
      </c>
    </row>
    <row r="135" spans="1:65" s="14" customFormat="1" ht="10.199999999999999">
      <c r="B135" s="218"/>
      <c r="C135" s="219"/>
      <c r="D135" s="204" t="s">
        <v>200</v>
      </c>
      <c r="E135" s="220" t="s">
        <v>32</v>
      </c>
      <c r="F135" s="221" t="s">
        <v>213</v>
      </c>
      <c r="G135" s="219"/>
      <c r="H135" s="222">
        <v>693.46199999999999</v>
      </c>
      <c r="I135" s="223"/>
      <c r="J135" s="219"/>
      <c r="K135" s="219"/>
      <c r="L135" s="224"/>
      <c r="M135" s="225"/>
      <c r="N135" s="226"/>
      <c r="O135" s="226"/>
      <c r="P135" s="226"/>
      <c r="Q135" s="226"/>
      <c r="R135" s="226"/>
      <c r="S135" s="226"/>
      <c r="T135" s="227"/>
      <c r="AT135" s="228" t="s">
        <v>200</v>
      </c>
      <c r="AU135" s="228" t="s">
        <v>90</v>
      </c>
      <c r="AV135" s="14" t="s">
        <v>90</v>
      </c>
      <c r="AW135" s="14" t="s">
        <v>38</v>
      </c>
      <c r="AX135" s="14" t="s">
        <v>81</v>
      </c>
      <c r="AY135" s="228" t="s">
        <v>189</v>
      </c>
    </row>
    <row r="136" spans="1:65" s="14" customFormat="1" ht="10.199999999999999">
      <c r="B136" s="218"/>
      <c r="C136" s="219"/>
      <c r="D136" s="204" t="s">
        <v>200</v>
      </c>
      <c r="E136" s="220" t="s">
        <v>32</v>
      </c>
      <c r="F136" s="221" t="s">
        <v>214</v>
      </c>
      <c r="G136" s="219"/>
      <c r="H136" s="222">
        <v>-220.75</v>
      </c>
      <c r="I136" s="223"/>
      <c r="J136" s="219"/>
      <c r="K136" s="219"/>
      <c r="L136" s="224"/>
      <c r="M136" s="225"/>
      <c r="N136" s="226"/>
      <c r="O136" s="226"/>
      <c r="P136" s="226"/>
      <c r="Q136" s="226"/>
      <c r="R136" s="226"/>
      <c r="S136" s="226"/>
      <c r="T136" s="227"/>
      <c r="AT136" s="228" t="s">
        <v>200</v>
      </c>
      <c r="AU136" s="228" t="s">
        <v>90</v>
      </c>
      <c r="AV136" s="14" t="s">
        <v>90</v>
      </c>
      <c r="AW136" s="14" t="s">
        <v>38</v>
      </c>
      <c r="AX136" s="14" t="s">
        <v>81</v>
      </c>
      <c r="AY136" s="228" t="s">
        <v>189</v>
      </c>
    </row>
    <row r="137" spans="1:65" s="15" customFormat="1" ht="10.199999999999999">
      <c r="B137" s="229"/>
      <c r="C137" s="230"/>
      <c r="D137" s="204" t="s">
        <v>200</v>
      </c>
      <c r="E137" s="231" t="s">
        <v>32</v>
      </c>
      <c r="F137" s="232" t="s">
        <v>204</v>
      </c>
      <c r="G137" s="230"/>
      <c r="H137" s="233">
        <v>472.71199999999999</v>
      </c>
      <c r="I137" s="234"/>
      <c r="J137" s="230"/>
      <c r="K137" s="230"/>
      <c r="L137" s="235"/>
      <c r="M137" s="236"/>
      <c r="N137" s="237"/>
      <c r="O137" s="237"/>
      <c r="P137" s="237"/>
      <c r="Q137" s="237"/>
      <c r="R137" s="237"/>
      <c r="S137" s="237"/>
      <c r="T137" s="238"/>
      <c r="AT137" s="239" t="s">
        <v>200</v>
      </c>
      <c r="AU137" s="239" t="s">
        <v>90</v>
      </c>
      <c r="AV137" s="15" t="s">
        <v>196</v>
      </c>
      <c r="AW137" s="15" t="s">
        <v>38</v>
      </c>
      <c r="AX137" s="15" t="s">
        <v>40</v>
      </c>
      <c r="AY137" s="239" t="s">
        <v>189</v>
      </c>
    </row>
    <row r="138" spans="1:65" s="2" customFormat="1" ht="33" customHeight="1">
      <c r="A138" s="37"/>
      <c r="B138" s="38"/>
      <c r="C138" s="191" t="s">
        <v>242</v>
      </c>
      <c r="D138" s="191" t="s">
        <v>191</v>
      </c>
      <c r="E138" s="192" t="s">
        <v>243</v>
      </c>
      <c r="F138" s="193" t="s">
        <v>244</v>
      </c>
      <c r="G138" s="194" t="s">
        <v>117</v>
      </c>
      <c r="H138" s="195">
        <v>1015.146</v>
      </c>
      <c r="I138" s="196"/>
      <c r="J138" s="197">
        <f>ROUND(I138*H138,2)</f>
        <v>0</v>
      </c>
      <c r="K138" s="193" t="s">
        <v>195</v>
      </c>
      <c r="L138" s="42"/>
      <c r="M138" s="198" t="s">
        <v>32</v>
      </c>
      <c r="N138" s="199" t="s">
        <v>52</v>
      </c>
      <c r="O138" s="67"/>
      <c r="P138" s="200">
        <f>O138*H138</f>
        <v>0</v>
      </c>
      <c r="Q138" s="200">
        <v>0</v>
      </c>
      <c r="R138" s="200">
        <f>Q138*H138</f>
        <v>0</v>
      </c>
      <c r="S138" s="200">
        <v>0.5</v>
      </c>
      <c r="T138" s="201">
        <f>S138*H138</f>
        <v>507.57299999999998</v>
      </c>
      <c r="U138" s="37"/>
      <c r="V138" s="37"/>
      <c r="W138" s="37"/>
      <c r="X138" s="37"/>
      <c r="Y138" s="37"/>
      <c r="Z138" s="37"/>
      <c r="AA138" s="37"/>
      <c r="AB138" s="37"/>
      <c r="AC138" s="37"/>
      <c r="AD138" s="37"/>
      <c r="AE138" s="37"/>
      <c r="AR138" s="202" t="s">
        <v>196</v>
      </c>
      <c r="AT138" s="202" t="s">
        <v>191</v>
      </c>
      <c r="AU138" s="202" t="s">
        <v>90</v>
      </c>
      <c r="AY138" s="19" t="s">
        <v>189</v>
      </c>
      <c r="BE138" s="203">
        <f>IF(N138="základní",J138,0)</f>
        <v>0</v>
      </c>
      <c r="BF138" s="203">
        <f>IF(N138="snížená",J138,0)</f>
        <v>0</v>
      </c>
      <c r="BG138" s="203">
        <f>IF(N138="zákl. přenesená",J138,0)</f>
        <v>0</v>
      </c>
      <c r="BH138" s="203">
        <f>IF(N138="sníž. přenesená",J138,0)</f>
        <v>0</v>
      </c>
      <c r="BI138" s="203">
        <f>IF(N138="nulová",J138,0)</f>
        <v>0</v>
      </c>
      <c r="BJ138" s="19" t="s">
        <v>40</v>
      </c>
      <c r="BK138" s="203">
        <f>ROUND(I138*H138,2)</f>
        <v>0</v>
      </c>
      <c r="BL138" s="19" t="s">
        <v>196</v>
      </c>
      <c r="BM138" s="202" t="s">
        <v>245</v>
      </c>
    </row>
    <row r="139" spans="1:65" s="2" customFormat="1" ht="201.6">
      <c r="A139" s="37"/>
      <c r="B139" s="38"/>
      <c r="C139" s="39"/>
      <c r="D139" s="204" t="s">
        <v>198</v>
      </c>
      <c r="E139" s="39"/>
      <c r="F139" s="205" t="s">
        <v>224</v>
      </c>
      <c r="G139" s="39"/>
      <c r="H139" s="39"/>
      <c r="I139" s="112"/>
      <c r="J139" s="39"/>
      <c r="K139" s="39"/>
      <c r="L139" s="42"/>
      <c r="M139" s="206"/>
      <c r="N139" s="207"/>
      <c r="O139" s="67"/>
      <c r="P139" s="67"/>
      <c r="Q139" s="67"/>
      <c r="R139" s="67"/>
      <c r="S139" s="67"/>
      <c r="T139" s="68"/>
      <c r="U139" s="37"/>
      <c r="V139" s="37"/>
      <c r="W139" s="37"/>
      <c r="X139" s="37"/>
      <c r="Y139" s="37"/>
      <c r="Z139" s="37"/>
      <c r="AA139" s="37"/>
      <c r="AB139" s="37"/>
      <c r="AC139" s="37"/>
      <c r="AD139" s="37"/>
      <c r="AE139" s="37"/>
      <c r="AT139" s="19" t="s">
        <v>198</v>
      </c>
      <c r="AU139" s="19" t="s">
        <v>90</v>
      </c>
    </row>
    <row r="140" spans="1:65" s="2" customFormat="1" ht="19.2">
      <c r="A140" s="37"/>
      <c r="B140" s="38"/>
      <c r="C140" s="39"/>
      <c r="D140" s="204" t="s">
        <v>230</v>
      </c>
      <c r="E140" s="39"/>
      <c r="F140" s="205" t="s">
        <v>246</v>
      </c>
      <c r="G140" s="39"/>
      <c r="H140" s="39"/>
      <c r="I140" s="112"/>
      <c r="J140" s="39"/>
      <c r="K140" s="39"/>
      <c r="L140" s="42"/>
      <c r="M140" s="206"/>
      <c r="N140" s="207"/>
      <c r="O140" s="67"/>
      <c r="P140" s="67"/>
      <c r="Q140" s="67"/>
      <c r="R140" s="67"/>
      <c r="S140" s="67"/>
      <c r="T140" s="68"/>
      <c r="U140" s="37"/>
      <c r="V140" s="37"/>
      <c r="W140" s="37"/>
      <c r="X140" s="37"/>
      <c r="Y140" s="37"/>
      <c r="Z140" s="37"/>
      <c r="AA140" s="37"/>
      <c r="AB140" s="37"/>
      <c r="AC140" s="37"/>
      <c r="AD140" s="37"/>
      <c r="AE140" s="37"/>
      <c r="AT140" s="19" t="s">
        <v>230</v>
      </c>
      <c r="AU140" s="19" t="s">
        <v>90</v>
      </c>
    </row>
    <row r="141" spans="1:65" s="13" customFormat="1" ht="10.199999999999999">
      <c r="B141" s="208"/>
      <c r="C141" s="209"/>
      <c r="D141" s="204" t="s">
        <v>200</v>
      </c>
      <c r="E141" s="210" t="s">
        <v>32</v>
      </c>
      <c r="F141" s="211" t="s">
        <v>202</v>
      </c>
      <c r="G141" s="209"/>
      <c r="H141" s="210" t="s">
        <v>32</v>
      </c>
      <c r="I141" s="212"/>
      <c r="J141" s="209"/>
      <c r="K141" s="209"/>
      <c r="L141" s="213"/>
      <c r="M141" s="214"/>
      <c r="N141" s="215"/>
      <c r="O141" s="215"/>
      <c r="P141" s="215"/>
      <c r="Q141" s="215"/>
      <c r="R141" s="215"/>
      <c r="S141" s="215"/>
      <c r="T141" s="216"/>
      <c r="AT141" s="217" t="s">
        <v>200</v>
      </c>
      <c r="AU141" s="217" t="s">
        <v>90</v>
      </c>
      <c r="AV141" s="13" t="s">
        <v>40</v>
      </c>
      <c r="AW141" s="13" t="s">
        <v>38</v>
      </c>
      <c r="AX141" s="13" t="s">
        <v>81</v>
      </c>
      <c r="AY141" s="217" t="s">
        <v>189</v>
      </c>
    </row>
    <row r="142" spans="1:65" s="14" customFormat="1" ht="10.199999999999999">
      <c r="B142" s="218"/>
      <c r="C142" s="219"/>
      <c r="D142" s="204" t="s">
        <v>200</v>
      </c>
      <c r="E142" s="220" t="s">
        <v>32</v>
      </c>
      <c r="F142" s="221" t="s">
        <v>247</v>
      </c>
      <c r="G142" s="219"/>
      <c r="H142" s="222">
        <v>508.7</v>
      </c>
      <c r="I142" s="223"/>
      <c r="J142" s="219"/>
      <c r="K142" s="219"/>
      <c r="L142" s="224"/>
      <c r="M142" s="225"/>
      <c r="N142" s="226"/>
      <c r="O142" s="226"/>
      <c r="P142" s="226"/>
      <c r="Q142" s="226"/>
      <c r="R142" s="226"/>
      <c r="S142" s="226"/>
      <c r="T142" s="227"/>
      <c r="AT142" s="228" t="s">
        <v>200</v>
      </c>
      <c r="AU142" s="228" t="s">
        <v>90</v>
      </c>
      <c r="AV142" s="14" t="s">
        <v>90</v>
      </c>
      <c r="AW142" s="14" t="s">
        <v>38</v>
      </c>
      <c r="AX142" s="14" t="s">
        <v>81</v>
      </c>
      <c r="AY142" s="228" t="s">
        <v>189</v>
      </c>
    </row>
    <row r="143" spans="1:65" s="14" customFormat="1" ht="10.199999999999999">
      <c r="B143" s="218"/>
      <c r="C143" s="219"/>
      <c r="D143" s="204" t="s">
        <v>200</v>
      </c>
      <c r="E143" s="220" t="s">
        <v>32</v>
      </c>
      <c r="F143" s="221" t="s">
        <v>248</v>
      </c>
      <c r="G143" s="219"/>
      <c r="H143" s="222">
        <v>506.44600000000003</v>
      </c>
      <c r="I143" s="223"/>
      <c r="J143" s="219"/>
      <c r="K143" s="219"/>
      <c r="L143" s="224"/>
      <c r="M143" s="225"/>
      <c r="N143" s="226"/>
      <c r="O143" s="226"/>
      <c r="P143" s="226"/>
      <c r="Q143" s="226"/>
      <c r="R143" s="226"/>
      <c r="S143" s="226"/>
      <c r="T143" s="227"/>
      <c r="AT143" s="228" t="s">
        <v>200</v>
      </c>
      <c r="AU143" s="228" t="s">
        <v>90</v>
      </c>
      <c r="AV143" s="14" t="s">
        <v>90</v>
      </c>
      <c r="AW143" s="14" t="s">
        <v>38</v>
      </c>
      <c r="AX143" s="14" t="s">
        <v>81</v>
      </c>
      <c r="AY143" s="228" t="s">
        <v>189</v>
      </c>
    </row>
    <row r="144" spans="1:65" s="15" customFormat="1" ht="10.199999999999999">
      <c r="B144" s="229"/>
      <c r="C144" s="230"/>
      <c r="D144" s="204" t="s">
        <v>200</v>
      </c>
      <c r="E144" s="231" t="s">
        <v>32</v>
      </c>
      <c r="F144" s="232" t="s">
        <v>204</v>
      </c>
      <c r="G144" s="230"/>
      <c r="H144" s="233">
        <v>1015.146</v>
      </c>
      <c r="I144" s="234"/>
      <c r="J144" s="230"/>
      <c r="K144" s="230"/>
      <c r="L144" s="235"/>
      <c r="M144" s="236"/>
      <c r="N144" s="237"/>
      <c r="O144" s="237"/>
      <c r="P144" s="237"/>
      <c r="Q144" s="237"/>
      <c r="R144" s="237"/>
      <c r="S144" s="237"/>
      <c r="T144" s="238"/>
      <c r="AT144" s="239" t="s">
        <v>200</v>
      </c>
      <c r="AU144" s="239" t="s">
        <v>90</v>
      </c>
      <c r="AV144" s="15" t="s">
        <v>196</v>
      </c>
      <c r="AW144" s="15" t="s">
        <v>38</v>
      </c>
      <c r="AX144" s="15" t="s">
        <v>40</v>
      </c>
      <c r="AY144" s="239" t="s">
        <v>189</v>
      </c>
    </row>
    <row r="145" spans="1:65" s="2" customFormat="1" ht="33" customHeight="1">
      <c r="A145" s="37"/>
      <c r="B145" s="38"/>
      <c r="C145" s="191" t="s">
        <v>249</v>
      </c>
      <c r="D145" s="191" t="s">
        <v>191</v>
      </c>
      <c r="E145" s="192" t="s">
        <v>250</v>
      </c>
      <c r="F145" s="193" t="s">
        <v>251</v>
      </c>
      <c r="G145" s="194" t="s">
        <v>117</v>
      </c>
      <c r="H145" s="195">
        <v>1015.146</v>
      </c>
      <c r="I145" s="196"/>
      <c r="J145" s="197">
        <f>ROUND(I145*H145,2)</f>
        <v>0</v>
      </c>
      <c r="K145" s="193" t="s">
        <v>195</v>
      </c>
      <c r="L145" s="42"/>
      <c r="M145" s="198" t="s">
        <v>32</v>
      </c>
      <c r="N145" s="199" t="s">
        <v>52</v>
      </c>
      <c r="O145" s="67"/>
      <c r="P145" s="200">
        <f>O145*H145</f>
        <v>0</v>
      </c>
      <c r="Q145" s="200">
        <v>0</v>
      </c>
      <c r="R145" s="200">
        <f>Q145*H145</f>
        <v>0</v>
      </c>
      <c r="S145" s="200">
        <v>0.625</v>
      </c>
      <c r="T145" s="201">
        <f>S145*H145</f>
        <v>634.46624999999995</v>
      </c>
      <c r="U145" s="37"/>
      <c r="V145" s="37"/>
      <c r="W145" s="37"/>
      <c r="X145" s="37"/>
      <c r="Y145" s="37"/>
      <c r="Z145" s="37"/>
      <c r="AA145" s="37"/>
      <c r="AB145" s="37"/>
      <c r="AC145" s="37"/>
      <c r="AD145" s="37"/>
      <c r="AE145" s="37"/>
      <c r="AR145" s="202" t="s">
        <v>196</v>
      </c>
      <c r="AT145" s="202" t="s">
        <v>191</v>
      </c>
      <c r="AU145" s="202" t="s">
        <v>90</v>
      </c>
      <c r="AY145" s="19" t="s">
        <v>189</v>
      </c>
      <c r="BE145" s="203">
        <f>IF(N145="základní",J145,0)</f>
        <v>0</v>
      </c>
      <c r="BF145" s="203">
        <f>IF(N145="snížená",J145,0)</f>
        <v>0</v>
      </c>
      <c r="BG145" s="203">
        <f>IF(N145="zákl. přenesená",J145,0)</f>
        <v>0</v>
      </c>
      <c r="BH145" s="203">
        <f>IF(N145="sníž. přenesená",J145,0)</f>
        <v>0</v>
      </c>
      <c r="BI145" s="203">
        <f>IF(N145="nulová",J145,0)</f>
        <v>0</v>
      </c>
      <c r="BJ145" s="19" t="s">
        <v>40</v>
      </c>
      <c r="BK145" s="203">
        <f>ROUND(I145*H145,2)</f>
        <v>0</v>
      </c>
      <c r="BL145" s="19" t="s">
        <v>196</v>
      </c>
      <c r="BM145" s="202" t="s">
        <v>252</v>
      </c>
    </row>
    <row r="146" spans="1:65" s="2" customFormat="1" ht="201.6">
      <c r="A146" s="37"/>
      <c r="B146" s="38"/>
      <c r="C146" s="39"/>
      <c r="D146" s="204" t="s">
        <v>198</v>
      </c>
      <c r="E146" s="39"/>
      <c r="F146" s="205" t="s">
        <v>224</v>
      </c>
      <c r="G146" s="39"/>
      <c r="H146" s="39"/>
      <c r="I146" s="112"/>
      <c r="J146" s="39"/>
      <c r="K146" s="39"/>
      <c r="L146" s="42"/>
      <c r="M146" s="206"/>
      <c r="N146" s="207"/>
      <c r="O146" s="67"/>
      <c r="P146" s="67"/>
      <c r="Q146" s="67"/>
      <c r="R146" s="67"/>
      <c r="S146" s="67"/>
      <c r="T146" s="68"/>
      <c r="U146" s="37"/>
      <c r="V146" s="37"/>
      <c r="W146" s="37"/>
      <c r="X146" s="37"/>
      <c r="Y146" s="37"/>
      <c r="Z146" s="37"/>
      <c r="AA146" s="37"/>
      <c r="AB146" s="37"/>
      <c r="AC146" s="37"/>
      <c r="AD146" s="37"/>
      <c r="AE146" s="37"/>
      <c r="AT146" s="19" t="s">
        <v>198</v>
      </c>
      <c r="AU146" s="19" t="s">
        <v>90</v>
      </c>
    </row>
    <row r="147" spans="1:65" s="2" customFormat="1" ht="19.2">
      <c r="A147" s="37"/>
      <c r="B147" s="38"/>
      <c r="C147" s="39"/>
      <c r="D147" s="204" t="s">
        <v>230</v>
      </c>
      <c r="E147" s="39"/>
      <c r="F147" s="205" t="s">
        <v>253</v>
      </c>
      <c r="G147" s="39"/>
      <c r="H147" s="39"/>
      <c r="I147" s="112"/>
      <c r="J147" s="39"/>
      <c r="K147" s="39"/>
      <c r="L147" s="42"/>
      <c r="M147" s="206"/>
      <c r="N147" s="207"/>
      <c r="O147" s="67"/>
      <c r="P147" s="67"/>
      <c r="Q147" s="67"/>
      <c r="R147" s="67"/>
      <c r="S147" s="67"/>
      <c r="T147" s="68"/>
      <c r="U147" s="37"/>
      <c r="V147" s="37"/>
      <c r="W147" s="37"/>
      <c r="X147" s="37"/>
      <c r="Y147" s="37"/>
      <c r="Z147" s="37"/>
      <c r="AA147" s="37"/>
      <c r="AB147" s="37"/>
      <c r="AC147" s="37"/>
      <c r="AD147" s="37"/>
      <c r="AE147" s="37"/>
      <c r="AT147" s="19" t="s">
        <v>230</v>
      </c>
      <c r="AU147" s="19" t="s">
        <v>90</v>
      </c>
    </row>
    <row r="148" spans="1:65" s="13" customFormat="1" ht="10.199999999999999">
      <c r="B148" s="208"/>
      <c r="C148" s="209"/>
      <c r="D148" s="204" t="s">
        <v>200</v>
      </c>
      <c r="E148" s="210" t="s">
        <v>32</v>
      </c>
      <c r="F148" s="211" t="s">
        <v>202</v>
      </c>
      <c r="G148" s="209"/>
      <c r="H148" s="210" t="s">
        <v>32</v>
      </c>
      <c r="I148" s="212"/>
      <c r="J148" s="209"/>
      <c r="K148" s="209"/>
      <c r="L148" s="213"/>
      <c r="M148" s="214"/>
      <c r="N148" s="215"/>
      <c r="O148" s="215"/>
      <c r="P148" s="215"/>
      <c r="Q148" s="215"/>
      <c r="R148" s="215"/>
      <c r="S148" s="215"/>
      <c r="T148" s="216"/>
      <c r="AT148" s="217" t="s">
        <v>200</v>
      </c>
      <c r="AU148" s="217" t="s">
        <v>90</v>
      </c>
      <c r="AV148" s="13" t="s">
        <v>40</v>
      </c>
      <c r="AW148" s="13" t="s">
        <v>38</v>
      </c>
      <c r="AX148" s="13" t="s">
        <v>81</v>
      </c>
      <c r="AY148" s="217" t="s">
        <v>189</v>
      </c>
    </row>
    <row r="149" spans="1:65" s="14" customFormat="1" ht="10.199999999999999">
      <c r="B149" s="218"/>
      <c r="C149" s="219"/>
      <c r="D149" s="204" t="s">
        <v>200</v>
      </c>
      <c r="E149" s="220" t="s">
        <v>32</v>
      </c>
      <c r="F149" s="221" t="s">
        <v>247</v>
      </c>
      <c r="G149" s="219"/>
      <c r="H149" s="222">
        <v>508.7</v>
      </c>
      <c r="I149" s="223"/>
      <c r="J149" s="219"/>
      <c r="K149" s="219"/>
      <c r="L149" s="224"/>
      <c r="M149" s="225"/>
      <c r="N149" s="226"/>
      <c r="O149" s="226"/>
      <c r="P149" s="226"/>
      <c r="Q149" s="226"/>
      <c r="R149" s="226"/>
      <c r="S149" s="226"/>
      <c r="T149" s="227"/>
      <c r="AT149" s="228" t="s">
        <v>200</v>
      </c>
      <c r="AU149" s="228" t="s">
        <v>90</v>
      </c>
      <c r="AV149" s="14" t="s">
        <v>90</v>
      </c>
      <c r="AW149" s="14" t="s">
        <v>38</v>
      </c>
      <c r="AX149" s="14" t="s">
        <v>81</v>
      </c>
      <c r="AY149" s="228" t="s">
        <v>189</v>
      </c>
    </row>
    <row r="150" spans="1:65" s="14" customFormat="1" ht="10.199999999999999">
      <c r="B150" s="218"/>
      <c r="C150" s="219"/>
      <c r="D150" s="204" t="s">
        <v>200</v>
      </c>
      <c r="E150" s="220" t="s">
        <v>32</v>
      </c>
      <c r="F150" s="221" t="s">
        <v>248</v>
      </c>
      <c r="G150" s="219"/>
      <c r="H150" s="222">
        <v>506.44600000000003</v>
      </c>
      <c r="I150" s="223"/>
      <c r="J150" s="219"/>
      <c r="K150" s="219"/>
      <c r="L150" s="224"/>
      <c r="M150" s="225"/>
      <c r="N150" s="226"/>
      <c r="O150" s="226"/>
      <c r="P150" s="226"/>
      <c r="Q150" s="226"/>
      <c r="R150" s="226"/>
      <c r="S150" s="226"/>
      <c r="T150" s="227"/>
      <c r="AT150" s="228" t="s">
        <v>200</v>
      </c>
      <c r="AU150" s="228" t="s">
        <v>90</v>
      </c>
      <c r="AV150" s="14" t="s">
        <v>90</v>
      </c>
      <c r="AW150" s="14" t="s">
        <v>38</v>
      </c>
      <c r="AX150" s="14" t="s">
        <v>81</v>
      </c>
      <c r="AY150" s="228" t="s">
        <v>189</v>
      </c>
    </row>
    <row r="151" spans="1:65" s="15" customFormat="1" ht="10.199999999999999">
      <c r="B151" s="229"/>
      <c r="C151" s="230"/>
      <c r="D151" s="204" t="s">
        <v>200</v>
      </c>
      <c r="E151" s="231" t="s">
        <v>32</v>
      </c>
      <c r="F151" s="232" t="s">
        <v>204</v>
      </c>
      <c r="G151" s="230"/>
      <c r="H151" s="233">
        <v>1015.146</v>
      </c>
      <c r="I151" s="234"/>
      <c r="J151" s="230"/>
      <c r="K151" s="230"/>
      <c r="L151" s="235"/>
      <c r="M151" s="236"/>
      <c r="N151" s="237"/>
      <c r="O151" s="237"/>
      <c r="P151" s="237"/>
      <c r="Q151" s="237"/>
      <c r="R151" s="237"/>
      <c r="S151" s="237"/>
      <c r="T151" s="238"/>
      <c r="AT151" s="239" t="s">
        <v>200</v>
      </c>
      <c r="AU151" s="239" t="s">
        <v>90</v>
      </c>
      <c r="AV151" s="15" t="s">
        <v>196</v>
      </c>
      <c r="AW151" s="15" t="s">
        <v>38</v>
      </c>
      <c r="AX151" s="15" t="s">
        <v>40</v>
      </c>
      <c r="AY151" s="239" t="s">
        <v>189</v>
      </c>
    </row>
    <row r="152" spans="1:65" s="2" customFormat="1" ht="21.75" customHeight="1">
      <c r="A152" s="37"/>
      <c r="B152" s="38"/>
      <c r="C152" s="191" t="s">
        <v>254</v>
      </c>
      <c r="D152" s="191" t="s">
        <v>191</v>
      </c>
      <c r="E152" s="192" t="s">
        <v>255</v>
      </c>
      <c r="F152" s="193" t="s">
        <v>256</v>
      </c>
      <c r="G152" s="194" t="s">
        <v>117</v>
      </c>
      <c r="H152" s="195">
        <v>1015.146</v>
      </c>
      <c r="I152" s="196"/>
      <c r="J152" s="197">
        <f>ROUND(I152*H152,2)</f>
        <v>0</v>
      </c>
      <c r="K152" s="193" t="s">
        <v>195</v>
      </c>
      <c r="L152" s="42"/>
      <c r="M152" s="198" t="s">
        <v>32</v>
      </c>
      <c r="N152" s="199" t="s">
        <v>52</v>
      </c>
      <c r="O152" s="67"/>
      <c r="P152" s="200">
        <f>O152*H152</f>
        <v>0</v>
      </c>
      <c r="Q152" s="200">
        <v>0</v>
      </c>
      <c r="R152" s="200">
        <f>Q152*H152</f>
        <v>0</v>
      </c>
      <c r="S152" s="200">
        <v>0.45</v>
      </c>
      <c r="T152" s="201">
        <f>S152*H152</f>
        <v>456.81569999999999</v>
      </c>
      <c r="U152" s="37"/>
      <c r="V152" s="37"/>
      <c r="W152" s="37"/>
      <c r="X152" s="37"/>
      <c r="Y152" s="37"/>
      <c r="Z152" s="37"/>
      <c r="AA152" s="37"/>
      <c r="AB152" s="37"/>
      <c r="AC152" s="37"/>
      <c r="AD152" s="37"/>
      <c r="AE152" s="37"/>
      <c r="AR152" s="202" t="s">
        <v>196</v>
      </c>
      <c r="AT152" s="202" t="s">
        <v>191</v>
      </c>
      <c r="AU152" s="202" t="s">
        <v>90</v>
      </c>
      <c r="AY152" s="19" t="s">
        <v>189</v>
      </c>
      <c r="BE152" s="203">
        <f>IF(N152="základní",J152,0)</f>
        <v>0</v>
      </c>
      <c r="BF152" s="203">
        <f>IF(N152="snížená",J152,0)</f>
        <v>0</v>
      </c>
      <c r="BG152" s="203">
        <f>IF(N152="zákl. přenesená",J152,0)</f>
        <v>0</v>
      </c>
      <c r="BH152" s="203">
        <f>IF(N152="sníž. přenesená",J152,0)</f>
        <v>0</v>
      </c>
      <c r="BI152" s="203">
        <f>IF(N152="nulová",J152,0)</f>
        <v>0</v>
      </c>
      <c r="BJ152" s="19" t="s">
        <v>40</v>
      </c>
      <c r="BK152" s="203">
        <f>ROUND(I152*H152,2)</f>
        <v>0</v>
      </c>
      <c r="BL152" s="19" t="s">
        <v>196</v>
      </c>
      <c r="BM152" s="202" t="s">
        <v>257</v>
      </c>
    </row>
    <row r="153" spans="1:65" s="2" customFormat="1" ht="201.6">
      <c r="A153" s="37"/>
      <c r="B153" s="38"/>
      <c r="C153" s="39"/>
      <c r="D153" s="204" t="s">
        <v>198</v>
      </c>
      <c r="E153" s="39"/>
      <c r="F153" s="205" t="s">
        <v>224</v>
      </c>
      <c r="G153" s="39"/>
      <c r="H153" s="39"/>
      <c r="I153" s="112"/>
      <c r="J153" s="39"/>
      <c r="K153" s="39"/>
      <c r="L153" s="42"/>
      <c r="M153" s="206"/>
      <c r="N153" s="207"/>
      <c r="O153" s="67"/>
      <c r="P153" s="67"/>
      <c r="Q153" s="67"/>
      <c r="R153" s="67"/>
      <c r="S153" s="67"/>
      <c r="T153" s="68"/>
      <c r="U153" s="37"/>
      <c r="V153" s="37"/>
      <c r="W153" s="37"/>
      <c r="X153" s="37"/>
      <c r="Y153" s="37"/>
      <c r="Z153" s="37"/>
      <c r="AA153" s="37"/>
      <c r="AB153" s="37"/>
      <c r="AC153" s="37"/>
      <c r="AD153" s="37"/>
      <c r="AE153" s="37"/>
      <c r="AT153" s="19" t="s">
        <v>198</v>
      </c>
      <c r="AU153" s="19" t="s">
        <v>90</v>
      </c>
    </row>
    <row r="154" spans="1:65" s="2" customFormat="1" ht="19.2">
      <c r="A154" s="37"/>
      <c r="B154" s="38"/>
      <c r="C154" s="39"/>
      <c r="D154" s="204" t="s">
        <v>230</v>
      </c>
      <c r="E154" s="39"/>
      <c r="F154" s="205" t="s">
        <v>258</v>
      </c>
      <c r="G154" s="39"/>
      <c r="H154" s="39"/>
      <c r="I154" s="112"/>
      <c r="J154" s="39"/>
      <c r="K154" s="39"/>
      <c r="L154" s="42"/>
      <c r="M154" s="206"/>
      <c r="N154" s="207"/>
      <c r="O154" s="67"/>
      <c r="P154" s="67"/>
      <c r="Q154" s="67"/>
      <c r="R154" s="67"/>
      <c r="S154" s="67"/>
      <c r="T154" s="68"/>
      <c r="U154" s="37"/>
      <c r="V154" s="37"/>
      <c r="W154" s="37"/>
      <c r="X154" s="37"/>
      <c r="Y154" s="37"/>
      <c r="Z154" s="37"/>
      <c r="AA154" s="37"/>
      <c r="AB154" s="37"/>
      <c r="AC154" s="37"/>
      <c r="AD154" s="37"/>
      <c r="AE154" s="37"/>
      <c r="AT154" s="19" t="s">
        <v>230</v>
      </c>
      <c r="AU154" s="19" t="s">
        <v>90</v>
      </c>
    </row>
    <row r="155" spans="1:65" s="13" customFormat="1" ht="10.199999999999999">
      <c r="B155" s="208"/>
      <c r="C155" s="209"/>
      <c r="D155" s="204" t="s">
        <v>200</v>
      </c>
      <c r="E155" s="210" t="s">
        <v>32</v>
      </c>
      <c r="F155" s="211" t="s">
        <v>202</v>
      </c>
      <c r="G155" s="209"/>
      <c r="H155" s="210" t="s">
        <v>32</v>
      </c>
      <c r="I155" s="212"/>
      <c r="J155" s="209"/>
      <c r="K155" s="209"/>
      <c r="L155" s="213"/>
      <c r="M155" s="214"/>
      <c r="N155" s="215"/>
      <c r="O155" s="215"/>
      <c r="P155" s="215"/>
      <c r="Q155" s="215"/>
      <c r="R155" s="215"/>
      <c r="S155" s="215"/>
      <c r="T155" s="216"/>
      <c r="AT155" s="217" t="s">
        <v>200</v>
      </c>
      <c r="AU155" s="217" t="s">
        <v>90</v>
      </c>
      <c r="AV155" s="13" t="s">
        <v>40</v>
      </c>
      <c r="AW155" s="13" t="s">
        <v>38</v>
      </c>
      <c r="AX155" s="13" t="s">
        <v>81</v>
      </c>
      <c r="AY155" s="217" t="s">
        <v>189</v>
      </c>
    </row>
    <row r="156" spans="1:65" s="14" customFormat="1" ht="10.199999999999999">
      <c r="B156" s="218"/>
      <c r="C156" s="219"/>
      <c r="D156" s="204" t="s">
        <v>200</v>
      </c>
      <c r="E156" s="220" t="s">
        <v>32</v>
      </c>
      <c r="F156" s="221" t="s">
        <v>247</v>
      </c>
      <c r="G156" s="219"/>
      <c r="H156" s="222">
        <v>508.7</v>
      </c>
      <c r="I156" s="223"/>
      <c r="J156" s="219"/>
      <c r="K156" s="219"/>
      <c r="L156" s="224"/>
      <c r="M156" s="225"/>
      <c r="N156" s="226"/>
      <c r="O156" s="226"/>
      <c r="P156" s="226"/>
      <c r="Q156" s="226"/>
      <c r="R156" s="226"/>
      <c r="S156" s="226"/>
      <c r="T156" s="227"/>
      <c r="AT156" s="228" t="s">
        <v>200</v>
      </c>
      <c r="AU156" s="228" t="s">
        <v>90</v>
      </c>
      <c r="AV156" s="14" t="s">
        <v>90</v>
      </c>
      <c r="AW156" s="14" t="s">
        <v>38</v>
      </c>
      <c r="AX156" s="14" t="s">
        <v>81</v>
      </c>
      <c r="AY156" s="228" t="s">
        <v>189</v>
      </c>
    </row>
    <row r="157" spans="1:65" s="14" customFormat="1" ht="10.199999999999999">
      <c r="B157" s="218"/>
      <c r="C157" s="219"/>
      <c r="D157" s="204" t="s">
        <v>200</v>
      </c>
      <c r="E157" s="220" t="s">
        <v>32</v>
      </c>
      <c r="F157" s="221" t="s">
        <v>248</v>
      </c>
      <c r="G157" s="219"/>
      <c r="H157" s="222">
        <v>506.44600000000003</v>
      </c>
      <c r="I157" s="223"/>
      <c r="J157" s="219"/>
      <c r="K157" s="219"/>
      <c r="L157" s="224"/>
      <c r="M157" s="225"/>
      <c r="N157" s="226"/>
      <c r="O157" s="226"/>
      <c r="P157" s="226"/>
      <c r="Q157" s="226"/>
      <c r="R157" s="226"/>
      <c r="S157" s="226"/>
      <c r="T157" s="227"/>
      <c r="AT157" s="228" t="s">
        <v>200</v>
      </c>
      <c r="AU157" s="228" t="s">
        <v>90</v>
      </c>
      <c r="AV157" s="14" t="s">
        <v>90</v>
      </c>
      <c r="AW157" s="14" t="s">
        <v>38</v>
      </c>
      <c r="AX157" s="14" t="s">
        <v>81</v>
      </c>
      <c r="AY157" s="228" t="s">
        <v>189</v>
      </c>
    </row>
    <row r="158" spans="1:65" s="15" customFormat="1" ht="10.199999999999999">
      <c r="B158" s="229"/>
      <c r="C158" s="230"/>
      <c r="D158" s="204" t="s">
        <v>200</v>
      </c>
      <c r="E158" s="231" t="s">
        <v>32</v>
      </c>
      <c r="F158" s="232" t="s">
        <v>204</v>
      </c>
      <c r="G158" s="230"/>
      <c r="H158" s="233">
        <v>1015.146</v>
      </c>
      <c r="I158" s="234"/>
      <c r="J158" s="230"/>
      <c r="K158" s="230"/>
      <c r="L158" s="235"/>
      <c r="M158" s="236"/>
      <c r="N158" s="237"/>
      <c r="O158" s="237"/>
      <c r="P158" s="237"/>
      <c r="Q158" s="237"/>
      <c r="R158" s="237"/>
      <c r="S158" s="237"/>
      <c r="T158" s="238"/>
      <c r="AT158" s="239" t="s">
        <v>200</v>
      </c>
      <c r="AU158" s="239" t="s">
        <v>90</v>
      </c>
      <c r="AV158" s="15" t="s">
        <v>196</v>
      </c>
      <c r="AW158" s="15" t="s">
        <v>38</v>
      </c>
      <c r="AX158" s="15" t="s">
        <v>40</v>
      </c>
      <c r="AY158" s="239" t="s">
        <v>189</v>
      </c>
    </row>
    <row r="159" spans="1:65" s="2" customFormat="1" ht="21.75" customHeight="1">
      <c r="A159" s="37"/>
      <c r="B159" s="38"/>
      <c r="C159" s="191" t="s">
        <v>259</v>
      </c>
      <c r="D159" s="191" t="s">
        <v>191</v>
      </c>
      <c r="E159" s="192" t="s">
        <v>260</v>
      </c>
      <c r="F159" s="193" t="s">
        <v>261</v>
      </c>
      <c r="G159" s="194" t="s">
        <v>117</v>
      </c>
      <c r="H159" s="195">
        <v>6.76</v>
      </c>
      <c r="I159" s="196"/>
      <c r="J159" s="197">
        <f>ROUND(I159*H159,2)</f>
        <v>0</v>
      </c>
      <c r="K159" s="193" t="s">
        <v>195</v>
      </c>
      <c r="L159" s="42"/>
      <c r="M159" s="198" t="s">
        <v>32</v>
      </c>
      <c r="N159" s="199" t="s">
        <v>52</v>
      </c>
      <c r="O159" s="67"/>
      <c r="P159" s="200">
        <f>O159*H159</f>
        <v>0</v>
      </c>
      <c r="Q159" s="200">
        <v>3.0000000000000001E-5</v>
      </c>
      <c r="R159" s="200">
        <f>Q159*H159</f>
        <v>2.028E-4</v>
      </c>
      <c r="S159" s="200">
        <v>7.6999999999999999E-2</v>
      </c>
      <c r="T159" s="201">
        <f>S159*H159</f>
        <v>0.52051999999999998</v>
      </c>
      <c r="U159" s="37"/>
      <c r="V159" s="37"/>
      <c r="W159" s="37"/>
      <c r="X159" s="37"/>
      <c r="Y159" s="37"/>
      <c r="Z159" s="37"/>
      <c r="AA159" s="37"/>
      <c r="AB159" s="37"/>
      <c r="AC159" s="37"/>
      <c r="AD159" s="37"/>
      <c r="AE159" s="37"/>
      <c r="AR159" s="202" t="s">
        <v>196</v>
      </c>
      <c r="AT159" s="202" t="s">
        <v>191</v>
      </c>
      <c r="AU159" s="202" t="s">
        <v>90</v>
      </c>
      <c r="AY159" s="19" t="s">
        <v>189</v>
      </c>
      <c r="BE159" s="203">
        <f>IF(N159="základní",J159,0)</f>
        <v>0</v>
      </c>
      <c r="BF159" s="203">
        <f>IF(N159="snížená",J159,0)</f>
        <v>0</v>
      </c>
      <c r="BG159" s="203">
        <f>IF(N159="zákl. přenesená",J159,0)</f>
        <v>0</v>
      </c>
      <c r="BH159" s="203">
        <f>IF(N159="sníž. přenesená",J159,0)</f>
        <v>0</v>
      </c>
      <c r="BI159" s="203">
        <f>IF(N159="nulová",J159,0)</f>
        <v>0</v>
      </c>
      <c r="BJ159" s="19" t="s">
        <v>40</v>
      </c>
      <c r="BK159" s="203">
        <f>ROUND(I159*H159,2)</f>
        <v>0</v>
      </c>
      <c r="BL159" s="19" t="s">
        <v>196</v>
      </c>
      <c r="BM159" s="202" t="s">
        <v>262</v>
      </c>
    </row>
    <row r="160" spans="1:65" s="2" customFormat="1" ht="201.6">
      <c r="A160" s="37"/>
      <c r="B160" s="38"/>
      <c r="C160" s="39"/>
      <c r="D160" s="204" t="s">
        <v>198</v>
      </c>
      <c r="E160" s="39"/>
      <c r="F160" s="205" t="s">
        <v>263</v>
      </c>
      <c r="G160" s="39"/>
      <c r="H160" s="39"/>
      <c r="I160" s="112"/>
      <c r="J160" s="39"/>
      <c r="K160" s="39"/>
      <c r="L160" s="42"/>
      <c r="M160" s="206"/>
      <c r="N160" s="207"/>
      <c r="O160" s="67"/>
      <c r="P160" s="67"/>
      <c r="Q160" s="67"/>
      <c r="R160" s="67"/>
      <c r="S160" s="67"/>
      <c r="T160" s="68"/>
      <c r="U160" s="37"/>
      <c r="V160" s="37"/>
      <c r="W160" s="37"/>
      <c r="X160" s="37"/>
      <c r="Y160" s="37"/>
      <c r="Z160" s="37"/>
      <c r="AA160" s="37"/>
      <c r="AB160" s="37"/>
      <c r="AC160" s="37"/>
      <c r="AD160" s="37"/>
      <c r="AE160" s="37"/>
      <c r="AT160" s="19" t="s">
        <v>198</v>
      </c>
      <c r="AU160" s="19" t="s">
        <v>90</v>
      </c>
    </row>
    <row r="161" spans="1:65" s="13" customFormat="1" ht="10.199999999999999">
      <c r="B161" s="208"/>
      <c r="C161" s="209"/>
      <c r="D161" s="204" t="s">
        <v>200</v>
      </c>
      <c r="E161" s="210" t="s">
        <v>32</v>
      </c>
      <c r="F161" s="211" t="s">
        <v>264</v>
      </c>
      <c r="G161" s="209"/>
      <c r="H161" s="210" t="s">
        <v>32</v>
      </c>
      <c r="I161" s="212"/>
      <c r="J161" s="209"/>
      <c r="K161" s="209"/>
      <c r="L161" s="213"/>
      <c r="M161" s="214"/>
      <c r="N161" s="215"/>
      <c r="O161" s="215"/>
      <c r="P161" s="215"/>
      <c r="Q161" s="215"/>
      <c r="R161" s="215"/>
      <c r="S161" s="215"/>
      <c r="T161" s="216"/>
      <c r="AT161" s="217" t="s">
        <v>200</v>
      </c>
      <c r="AU161" s="217" t="s">
        <v>90</v>
      </c>
      <c r="AV161" s="13" t="s">
        <v>40</v>
      </c>
      <c r="AW161" s="13" t="s">
        <v>38</v>
      </c>
      <c r="AX161" s="13" t="s">
        <v>81</v>
      </c>
      <c r="AY161" s="217" t="s">
        <v>189</v>
      </c>
    </row>
    <row r="162" spans="1:65" s="13" customFormat="1" ht="10.199999999999999">
      <c r="B162" s="208"/>
      <c r="C162" s="209"/>
      <c r="D162" s="204" t="s">
        <v>200</v>
      </c>
      <c r="E162" s="210" t="s">
        <v>32</v>
      </c>
      <c r="F162" s="211" t="s">
        <v>202</v>
      </c>
      <c r="G162" s="209"/>
      <c r="H162" s="210" t="s">
        <v>32</v>
      </c>
      <c r="I162" s="212"/>
      <c r="J162" s="209"/>
      <c r="K162" s="209"/>
      <c r="L162" s="213"/>
      <c r="M162" s="214"/>
      <c r="N162" s="215"/>
      <c r="O162" s="215"/>
      <c r="P162" s="215"/>
      <c r="Q162" s="215"/>
      <c r="R162" s="215"/>
      <c r="S162" s="215"/>
      <c r="T162" s="216"/>
      <c r="AT162" s="217" t="s">
        <v>200</v>
      </c>
      <c r="AU162" s="217" t="s">
        <v>90</v>
      </c>
      <c r="AV162" s="13" t="s">
        <v>40</v>
      </c>
      <c r="AW162" s="13" t="s">
        <v>38</v>
      </c>
      <c r="AX162" s="13" t="s">
        <v>81</v>
      </c>
      <c r="AY162" s="217" t="s">
        <v>189</v>
      </c>
    </row>
    <row r="163" spans="1:65" s="14" customFormat="1" ht="10.199999999999999">
      <c r="B163" s="218"/>
      <c r="C163" s="219"/>
      <c r="D163" s="204" t="s">
        <v>200</v>
      </c>
      <c r="E163" s="220" t="s">
        <v>32</v>
      </c>
      <c r="F163" s="221" t="s">
        <v>265</v>
      </c>
      <c r="G163" s="219"/>
      <c r="H163" s="222">
        <v>6.76</v>
      </c>
      <c r="I163" s="223"/>
      <c r="J163" s="219"/>
      <c r="K163" s="219"/>
      <c r="L163" s="224"/>
      <c r="M163" s="225"/>
      <c r="N163" s="226"/>
      <c r="O163" s="226"/>
      <c r="P163" s="226"/>
      <c r="Q163" s="226"/>
      <c r="R163" s="226"/>
      <c r="S163" s="226"/>
      <c r="T163" s="227"/>
      <c r="AT163" s="228" t="s">
        <v>200</v>
      </c>
      <c r="AU163" s="228" t="s">
        <v>90</v>
      </c>
      <c r="AV163" s="14" t="s">
        <v>90</v>
      </c>
      <c r="AW163" s="14" t="s">
        <v>38</v>
      </c>
      <c r="AX163" s="14" t="s">
        <v>81</v>
      </c>
      <c r="AY163" s="228" t="s">
        <v>189</v>
      </c>
    </row>
    <row r="164" spans="1:65" s="15" customFormat="1" ht="10.199999999999999">
      <c r="B164" s="229"/>
      <c r="C164" s="230"/>
      <c r="D164" s="204" t="s">
        <v>200</v>
      </c>
      <c r="E164" s="231" t="s">
        <v>32</v>
      </c>
      <c r="F164" s="232" t="s">
        <v>204</v>
      </c>
      <c r="G164" s="230"/>
      <c r="H164" s="233">
        <v>6.76</v>
      </c>
      <c r="I164" s="234"/>
      <c r="J164" s="230"/>
      <c r="K164" s="230"/>
      <c r="L164" s="235"/>
      <c r="M164" s="236"/>
      <c r="N164" s="237"/>
      <c r="O164" s="237"/>
      <c r="P164" s="237"/>
      <c r="Q164" s="237"/>
      <c r="R164" s="237"/>
      <c r="S164" s="237"/>
      <c r="T164" s="238"/>
      <c r="AT164" s="239" t="s">
        <v>200</v>
      </c>
      <c r="AU164" s="239" t="s">
        <v>90</v>
      </c>
      <c r="AV164" s="15" t="s">
        <v>196</v>
      </c>
      <c r="AW164" s="15" t="s">
        <v>38</v>
      </c>
      <c r="AX164" s="15" t="s">
        <v>40</v>
      </c>
      <c r="AY164" s="239" t="s">
        <v>189</v>
      </c>
    </row>
    <row r="165" spans="1:65" s="2" customFormat="1" ht="21.75" customHeight="1">
      <c r="A165" s="37"/>
      <c r="B165" s="38"/>
      <c r="C165" s="191" t="s">
        <v>266</v>
      </c>
      <c r="D165" s="191" t="s">
        <v>191</v>
      </c>
      <c r="E165" s="192" t="s">
        <v>267</v>
      </c>
      <c r="F165" s="193" t="s">
        <v>268</v>
      </c>
      <c r="G165" s="194" t="s">
        <v>99</v>
      </c>
      <c r="H165" s="195">
        <v>263.5</v>
      </c>
      <c r="I165" s="196"/>
      <c r="J165" s="197">
        <f>ROUND(I165*H165,2)</f>
        <v>0</v>
      </c>
      <c r="K165" s="193" t="s">
        <v>195</v>
      </c>
      <c r="L165" s="42"/>
      <c r="M165" s="198" t="s">
        <v>32</v>
      </c>
      <c r="N165" s="199" t="s">
        <v>52</v>
      </c>
      <c r="O165" s="67"/>
      <c r="P165" s="200">
        <f>O165*H165</f>
        <v>0</v>
      </c>
      <c r="Q165" s="200">
        <v>0</v>
      </c>
      <c r="R165" s="200">
        <f>Q165*H165</f>
        <v>0</v>
      </c>
      <c r="S165" s="200">
        <v>0.20499999999999999</v>
      </c>
      <c r="T165" s="201">
        <f>S165*H165</f>
        <v>54.017499999999998</v>
      </c>
      <c r="U165" s="37"/>
      <c r="V165" s="37"/>
      <c r="W165" s="37"/>
      <c r="X165" s="37"/>
      <c r="Y165" s="37"/>
      <c r="Z165" s="37"/>
      <c r="AA165" s="37"/>
      <c r="AB165" s="37"/>
      <c r="AC165" s="37"/>
      <c r="AD165" s="37"/>
      <c r="AE165" s="37"/>
      <c r="AR165" s="202" t="s">
        <v>196</v>
      </c>
      <c r="AT165" s="202" t="s">
        <v>191</v>
      </c>
      <c r="AU165" s="202" t="s">
        <v>90</v>
      </c>
      <c r="AY165" s="19" t="s">
        <v>189</v>
      </c>
      <c r="BE165" s="203">
        <f>IF(N165="základní",J165,0)</f>
        <v>0</v>
      </c>
      <c r="BF165" s="203">
        <f>IF(N165="snížená",J165,0)</f>
        <v>0</v>
      </c>
      <c r="BG165" s="203">
        <f>IF(N165="zákl. přenesená",J165,0)</f>
        <v>0</v>
      </c>
      <c r="BH165" s="203">
        <f>IF(N165="sníž. přenesená",J165,0)</f>
        <v>0</v>
      </c>
      <c r="BI165" s="203">
        <f>IF(N165="nulová",J165,0)</f>
        <v>0</v>
      </c>
      <c r="BJ165" s="19" t="s">
        <v>40</v>
      </c>
      <c r="BK165" s="203">
        <f>ROUND(I165*H165,2)</f>
        <v>0</v>
      </c>
      <c r="BL165" s="19" t="s">
        <v>196</v>
      </c>
      <c r="BM165" s="202" t="s">
        <v>269</v>
      </c>
    </row>
    <row r="166" spans="1:65" s="2" customFormat="1" ht="134.4">
      <c r="A166" s="37"/>
      <c r="B166" s="38"/>
      <c r="C166" s="39"/>
      <c r="D166" s="204" t="s">
        <v>198</v>
      </c>
      <c r="E166" s="39"/>
      <c r="F166" s="205" t="s">
        <v>270</v>
      </c>
      <c r="G166" s="39"/>
      <c r="H166" s="39"/>
      <c r="I166" s="112"/>
      <c r="J166" s="39"/>
      <c r="K166" s="39"/>
      <c r="L166" s="42"/>
      <c r="M166" s="206"/>
      <c r="N166" s="207"/>
      <c r="O166" s="67"/>
      <c r="P166" s="67"/>
      <c r="Q166" s="67"/>
      <c r="R166" s="67"/>
      <c r="S166" s="67"/>
      <c r="T166" s="68"/>
      <c r="U166" s="37"/>
      <c r="V166" s="37"/>
      <c r="W166" s="37"/>
      <c r="X166" s="37"/>
      <c r="Y166" s="37"/>
      <c r="Z166" s="37"/>
      <c r="AA166" s="37"/>
      <c r="AB166" s="37"/>
      <c r="AC166" s="37"/>
      <c r="AD166" s="37"/>
      <c r="AE166" s="37"/>
      <c r="AT166" s="19" t="s">
        <v>198</v>
      </c>
      <c r="AU166" s="19" t="s">
        <v>90</v>
      </c>
    </row>
    <row r="167" spans="1:65" s="13" customFormat="1" ht="10.199999999999999">
      <c r="B167" s="208"/>
      <c r="C167" s="209"/>
      <c r="D167" s="204" t="s">
        <v>200</v>
      </c>
      <c r="E167" s="210" t="s">
        <v>32</v>
      </c>
      <c r="F167" s="211" t="s">
        <v>202</v>
      </c>
      <c r="G167" s="209"/>
      <c r="H167" s="210" t="s">
        <v>32</v>
      </c>
      <c r="I167" s="212"/>
      <c r="J167" s="209"/>
      <c r="K167" s="209"/>
      <c r="L167" s="213"/>
      <c r="M167" s="214"/>
      <c r="N167" s="215"/>
      <c r="O167" s="215"/>
      <c r="P167" s="215"/>
      <c r="Q167" s="215"/>
      <c r="R167" s="215"/>
      <c r="S167" s="215"/>
      <c r="T167" s="216"/>
      <c r="AT167" s="217" t="s">
        <v>200</v>
      </c>
      <c r="AU167" s="217" t="s">
        <v>90</v>
      </c>
      <c r="AV167" s="13" t="s">
        <v>40</v>
      </c>
      <c r="AW167" s="13" t="s">
        <v>38</v>
      </c>
      <c r="AX167" s="13" t="s">
        <v>81</v>
      </c>
      <c r="AY167" s="217" t="s">
        <v>189</v>
      </c>
    </row>
    <row r="168" spans="1:65" s="14" customFormat="1" ht="10.199999999999999">
      <c r="B168" s="218"/>
      <c r="C168" s="219"/>
      <c r="D168" s="204" t="s">
        <v>200</v>
      </c>
      <c r="E168" s="220" t="s">
        <v>32</v>
      </c>
      <c r="F168" s="221" t="s">
        <v>271</v>
      </c>
      <c r="G168" s="219"/>
      <c r="H168" s="222">
        <v>27.9</v>
      </c>
      <c r="I168" s="223"/>
      <c r="J168" s="219"/>
      <c r="K168" s="219"/>
      <c r="L168" s="224"/>
      <c r="M168" s="225"/>
      <c r="N168" s="226"/>
      <c r="O168" s="226"/>
      <c r="P168" s="226"/>
      <c r="Q168" s="226"/>
      <c r="R168" s="226"/>
      <c r="S168" s="226"/>
      <c r="T168" s="227"/>
      <c r="AT168" s="228" t="s">
        <v>200</v>
      </c>
      <c r="AU168" s="228" t="s">
        <v>90</v>
      </c>
      <c r="AV168" s="14" t="s">
        <v>90</v>
      </c>
      <c r="AW168" s="14" t="s">
        <v>38</v>
      </c>
      <c r="AX168" s="14" t="s">
        <v>81</v>
      </c>
      <c r="AY168" s="228" t="s">
        <v>189</v>
      </c>
    </row>
    <row r="169" spans="1:65" s="14" customFormat="1" ht="10.199999999999999">
      <c r="B169" s="218"/>
      <c r="C169" s="219"/>
      <c r="D169" s="204" t="s">
        <v>200</v>
      </c>
      <c r="E169" s="220" t="s">
        <v>32</v>
      </c>
      <c r="F169" s="221" t="s">
        <v>272</v>
      </c>
      <c r="G169" s="219"/>
      <c r="H169" s="222">
        <v>131.88999999999999</v>
      </c>
      <c r="I169" s="223"/>
      <c r="J169" s="219"/>
      <c r="K169" s="219"/>
      <c r="L169" s="224"/>
      <c r="M169" s="225"/>
      <c r="N169" s="226"/>
      <c r="O169" s="226"/>
      <c r="P169" s="226"/>
      <c r="Q169" s="226"/>
      <c r="R169" s="226"/>
      <c r="S169" s="226"/>
      <c r="T169" s="227"/>
      <c r="AT169" s="228" t="s">
        <v>200</v>
      </c>
      <c r="AU169" s="228" t="s">
        <v>90</v>
      </c>
      <c r="AV169" s="14" t="s">
        <v>90</v>
      </c>
      <c r="AW169" s="14" t="s">
        <v>38</v>
      </c>
      <c r="AX169" s="14" t="s">
        <v>81</v>
      </c>
      <c r="AY169" s="228" t="s">
        <v>189</v>
      </c>
    </row>
    <row r="170" spans="1:65" s="14" customFormat="1" ht="10.199999999999999">
      <c r="B170" s="218"/>
      <c r="C170" s="219"/>
      <c r="D170" s="204" t="s">
        <v>200</v>
      </c>
      <c r="E170" s="220" t="s">
        <v>32</v>
      </c>
      <c r="F170" s="221" t="s">
        <v>273</v>
      </c>
      <c r="G170" s="219"/>
      <c r="H170" s="222">
        <v>103.71</v>
      </c>
      <c r="I170" s="223"/>
      <c r="J170" s="219"/>
      <c r="K170" s="219"/>
      <c r="L170" s="224"/>
      <c r="M170" s="225"/>
      <c r="N170" s="226"/>
      <c r="O170" s="226"/>
      <c r="P170" s="226"/>
      <c r="Q170" s="226"/>
      <c r="R170" s="226"/>
      <c r="S170" s="226"/>
      <c r="T170" s="227"/>
      <c r="AT170" s="228" t="s">
        <v>200</v>
      </c>
      <c r="AU170" s="228" t="s">
        <v>90</v>
      </c>
      <c r="AV170" s="14" t="s">
        <v>90</v>
      </c>
      <c r="AW170" s="14" t="s">
        <v>38</v>
      </c>
      <c r="AX170" s="14" t="s">
        <v>81</v>
      </c>
      <c r="AY170" s="228" t="s">
        <v>189</v>
      </c>
    </row>
    <row r="171" spans="1:65" s="15" customFormat="1" ht="10.199999999999999">
      <c r="B171" s="229"/>
      <c r="C171" s="230"/>
      <c r="D171" s="204" t="s">
        <v>200</v>
      </c>
      <c r="E171" s="231" t="s">
        <v>32</v>
      </c>
      <c r="F171" s="232" t="s">
        <v>204</v>
      </c>
      <c r="G171" s="230"/>
      <c r="H171" s="233">
        <v>263.5</v>
      </c>
      <c r="I171" s="234"/>
      <c r="J171" s="230"/>
      <c r="K171" s="230"/>
      <c r="L171" s="235"/>
      <c r="M171" s="236"/>
      <c r="N171" s="237"/>
      <c r="O171" s="237"/>
      <c r="P171" s="237"/>
      <c r="Q171" s="237"/>
      <c r="R171" s="237"/>
      <c r="S171" s="237"/>
      <c r="T171" s="238"/>
      <c r="AT171" s="239" t="s">
        <v>200</v>
      </c>
      <c r="AU171" s="239" t="s">
        <v>90</v>
      </c>
      <c r="AV171" s="15" t="s">
        <v>196</v>
      </c>
      <c r="AW171" s="15" t="s">
        <v>38</v>
      </c>
      <c r="AX171" s="15" t="s">
        <v>40</v>
      </c>
      <c r="AY171" s="239" t="s">
        <v>189</v>
      </c>
    </row>
    <row r="172" spans="1:65" s="2" customFormat="1" ht="21.75" customHeight="1">
      <c r="A172" s="37"/>
      <c r="B172" s="38"/>
      <c r="C172" s="191" t="s">
        <v>274</v>
      </c>
      <c r="D172" s="191" t="s">
        <v>191</v>
      </c>
      <c r="E172" s="192" t="s">
        <v>275</v>
      </c>
      <c r="F172" s="193" t="s">
        <v>276</v>
      </c>
      <c r="G172" s="194" t="s">
        <v>99</v>
      </c>
      <c r="H172" s="195">
        <v>2.08</v>
      </c>
      <c r="I172" s="196"/>
      <c r="J172" s="197">
        <f>ROUND(I172*H172,2)</f>
        <v>0</v>
      </c>
      <c r="K172" s="193" t="s">
        <v>195</v>
      </c>
      <c r="L172" s="42"/>
      <c r="M172" s="198" t="s">
        <v>32</v>
      </c>
      <c r="N172" s="199" t="s">
        <v>52</v>
      </c>
      <c r="O172" s="67"/>
      <c r="P172" s="200">
        <f>O172*H172</f>
        <v>0</v>
      </c>
      <c r="Q172" s="200">
        <v>0</v>
      </c>
      <c r="R172" s="200">
        <f>Q172*H172</f>
        <v>0</v>
      </c>
      <c r="S172" s="200">
        <v>0.04</v>
      </c>
      <c r="T172" s="201">
        <f>S172*H172</f>
        <v>8.320000000000001E-2</v>
      </c>
      <c r="U172" s="37"/>
      <c r="V172" s="37"/>
      <c r="W172" s="37"/>
      <c r="X172" s="37"/>
      <c r="Y172" s="37"/>
      <c r="Z172" s="37"/>
      <c r="AA172" s="37"/>
      <c r="AB172" s="37"/>
      <c r="AC172" s="37"/>
      <c r="AD172" s="37"/>
      <c r="AE172" s="37"/>
      <c r="AR172" s="202" t="s">
        <v>196</v>
      </c>
      <c r="AT172" s="202" t="s">
        <v>191</v>
      </c>
      <c r="AU172" s="202" t="s">
        <v>90</v>
      </c>
      <c r="AY172" s="19" t="s">
        <v>189</v>
      </c>
      <c r="BE172" s="203">
        <f>IF(N172="základní",J172,0)</f>
        <v>0</v>
      </c>
      <c r="BF172" s="203">
        <f>IF(N172="snížená",J172,0)</f>
        <v>0</v>
      </c>
      <c r="BG172" s="203">
        <f>IF(N172="zákl. přenesená",J172,0)</f>
        <v>0</v>
      </c>
      <c r="BH172" s="203">
        <f>IF(N172="sníž. přenesená",J172,0)</f>
        <v>0</v>
      </c>
      <c r="BI172" s="203">
        <f>IF(N172="nulová",J172,0)</f>
        <v>0</v>
      </c>
      <c r="BJ172" s="19" t="s">
        <v>40</v>
      </c>
      <c r="BK172" s="203">
        <f>ROUND(I172*H172,2)</f>
        <v>0</v>
      </c>
      <c r="BL172" s="19" t="s">
        <v>196</v>
      </c>
      <c r="BM172" s="202" t="s">
        <v>277</v>
      </c>
    </row>
    <row r="173" spans="1:65" s="2" customFormat="1" ht="134.4">
      <c r="A173" s="37"/>
      <c r="B173" s="38"/>
      <c r="C173" s="39"/>
      <c r="D173" s="204" t="s">
        <v>198</v>
      </c>
      <c r="E173" s="39"/>
      <c r="F173" s="205" t="s">
        <v>270</v>
      </c>
      <c r="G173" s="39"/>
      <c r="H173" s="39"/>
      <c r="I173" s="112"/>
      <c r="J173" s="39"/>
      <c r="K173" s="39"/>
      <c r="L173" s="42"/>
      <c r="M173" s="206"/>
      <c r="N173" s="207"/>
      <c r="O173" s="67"/>
      <c r="P173" s="67"/>
      <c r="Q173" s="67"/>
      <c r="R173" s="67"/>
      <c r="S173" s="67"/>
      <c r="T173" s="68"/>
      <c r="U173" s="37"/>
      <c r="V173" s="37"/>
      <c r="W173" s="37"/>
      <c r="X173" s="37"/>
      <c r="Y173" s="37"/>
      <c r="Z173" s="37"/>
      <c r="AA173" s="37"/>
      <c r="AB173" s="37"/>
      <c r="AC173" s="37"/>
      <c r="AD173" s="37"/>
      <c r="AE173" s="37"/>
      <c r="AT173" s="19" t="s">
        <v>198</v>
      </c>
      <c r="AU173" s="19" t="s">
        <v>90</v>
      </c>
    </row>
    <row r="174" spans="1:65" s="13" customFormat="1" ht="10.199999999999999">
      <c r="B174" s="208"/>
      <c r="C174" s="209"/>
      <c r="D174" s="204" t="s">
        <v>200</v>
      </c>
      <c r="E174" s="210" t="s">
        <v>32</v>
      </c>
      <c r="F174" s="211" t="s">
        <v>202</v>
      </c>
      <c r="G174" s="209"/>
      <c r="H174" s="210" t="s">
        <v>32</v>
      </c>
      <c r="I174" s="212"/>
      <c r="J174" s="209"/>
      <c r="K174" s="209"/>
      <c r="L174" s="213"/>
      <c r="M174" s="214"/>
      <c r="N174" s="215"/>
      <c r="O174" s="215"/>
      <c r="P174" s="215"/>
      <c r="Q174" s="215"/>
      <c r="R174" s="215"/>
      <c r="S174" s="215"/>
      <c r="T174" s="216"/>
      <c r="AT174" s="217" t="s">
        <v>200</v>
      </c>
      <c r="AU174" s="217" t="s">
        <v>90</v>
      </c>
      <c r="AV174" s="13" t="s">
        <v>40</v>
      </c>
      <c r="AW174" s="13" t="s">
        <v>38</v>
      </c>
      <c r="AX174" s="13" t="s">
        <v>81</v>
      </c>
      <c r="AY174" s="217" t="s">
        <v>189</v>
      </c>
    </row>
    <row r="175" spans="1:65" s="14" customFormat="1" ht="10.199999999999999">
      <c r="B175" s="218"/>
      <c r="C175" s="219"/>
      <c r="D175" s="204" t="s">
        <v>200</v>
      </c>
      <c r="E175" s="220" t="s">
        <v>32</v>
      </c>
      <c r="F175" s="221" t="s">
        <v>278</v>
      </c>
      <c r="G175" s="219"/>
      <c r="H175" s="222">
        <v>2.08</v>
      </c>
      <c r="I175" s="223"/>
      <c r="J175" s="219"/>
      <c r="K175" s="219"/>
      <c r="L175" s="224"/>
      <c r="M175" s="225"/>
      <c r="N175" s="226"/>
      <c r="O175" s="226"/>
      <c r="P175" s="226"/>
      <c r="Q175" s="226"/>
      <c r="R175" s="226"/>
      <c r="S175" s="226"/>
      <c r="T175" s="227"/>
      <c r="AT175" s="228" t="s">
        <v>200</v>
      </c>
      <c r="AU175" s="228" t="s">
        <v>90</v>
      </c>
      <c r="AV175" s="14" t="s">
        <v>90</v>
      </c>
      <c r="AW175" s="14" t="s">
        <v>38</v>
      </c>
      <c r="AX175" s="14" t="s">
        <v>81</v>
      </c>
      <c r="AY175" s="228" t="s">
        <v>189</v>
      </c>
    </row>
    <row r="176" spans="1:65" s="15" customFormat="1" ht="10.199999999999999">
      <c r="B176" s="229"/>
      <c r="C176" s="230"/>
      <c r="D176" s="204" t="s">
        <v>200</v>
      </c>
      <c r="E176" s="231" t="s">
        <v>32</v>
      </c>
      <c r="F176" s="232" t="s">
        <v>204</v>
      </c>
      <c r="G176" s="230"/>
      <c r="H176" s="233">
        <v>2.08</v>
      </c>
      <c r="I176" s="234"/>
      <c r="J176" s="230"/>
      <c r="K176" s="230"/>
      <c r="L176" s="235"/>
      <c r="M176" s="236"/>
      <c r="N176" s="237"/>
      <c r="O176" s="237"/>
      <c r="P176" s="237"/>
      <c r="Q176" s="237"/>
      <c r="R176" s="237"/>
      <c r="S176" s="237"/>
      <c r="T176" s="238"/>
      <c r="AT176" s="239" t="s">
        <v>200</v>
      </c>
      <c r="AU176" s="239" t="s">
        <v>90</v>
      </c>
      <c r="AV176" s="15" t="s">
        <v>196</v>
      </c>
      <c r="AW176" s="15" t="s">
        <v>38</v>
      </c>
      <c r="AX176" s="15" t="s">
        <v>40</v>
      </c>
      <c r="AY176" s="239" t="s">
        <v>189</v>
      </c>
    </row>
    <row r="177" spans="1:65" s="2" customFormat="1" ht="21.75" customHeight="1">
      <c r="A177" s="37"/>
      <c r="B177" s="38"/>
      <c r="C177" s="191" t="s">
        <v>8</v>
      </c>
      <c r="D177" s="191" t="s">
        <v>191</v>
      </c>
      <c r="E177" s="192" t="s">
        <v>279</v>
      </c>
      <c r="F177" s="193" t="s">
        <v>280</v>
      </c>
      <c r="G177" s="194" t="s">
        <v>281</v>
      </c>
      <c r="H177" s="195">
        <v>47.055999999999997</v>
      </c>
      <c r="I177" s="196"/>
      <c r="J177" s="197">
        <f>ROUND(I177*H177,2)</f>
        <v>0</v>
      </c>
      <c r="K177" s="193" t="s">
        <v>195</v>
      </c>
      <c r="L177" s="42"/>
      <c r="M177" s="198" t="s">
        <v>32</v>
      </c>
      <c r="N177" s="199" t="s">
        <v>52</v>
      </c>
      <c r="O177" s="67"/>
      <c r="P177" s="200">
        <f>O177*H177</f>
        <v>0</v>
      </c>
      <c r="Q177" s="200">
        <v>3.5400000000000001E-2</v>
      </c>
      <c r="R177" s="200">
        <f>Q177*H177</f>
        <v>1.6657823999999999</v>
      </c>
      <c r="S177" s="200">
        <v>0</v>
      </c>
      <c r="T177" s="201">
        <f>S177*H177</f>
        <v>0</v>
      </c>
      <c r="U177" s="37"/>
      <c r="V177" s="37"/>
      <c r="W177" s="37"/>
      <c r="X177" s="37"/>
      <c r="Y177" s="37"/>
      <c r="Z177" s="37"/>
      <c r="AA177" s="37"/>
      <c r="AB177" s="37"/>
      <c r="AC177" s="37"/>
      <c r="AD177" s="37"/>
      <c r="AE177" s="37"/>
      <c r="AR177" s="202" t="s">
        <v>196</v>
      </c>
      <c r="AT177" s="202" t="s">
        <v>191</v>
      </c>
      <c r="AU177" s="202" t="s">
        <v>90</v>
      </c>
      <c r="AY177" s="19" t="s">
        <v>189</v>
      </c>
      <c r="BE177" s="203">
        <f>IF(N177="základní",J177,0)</f>
        <v>0</v>
      </c>
      <c r="BF177" s="203">
        <f>IF(N177="snížená",J177,0)</f>
        <v>0</v>
      </c>
      <c r="BG177" s="203">
        <f>IF(N177="zákl. přenesená",J177,0)</f>
        <v>0</v>
      </c>
      <c r="BH177" s="203">
        <f>IF(N177="sníž. přenesená",J177,0)</f>
        <v>0</v>
      </c>
      <c r="BI177" s="203">
        <f>IF(N177="nulová",J177,0)</f>
        <v>0</v>
      </c>
      <c r="BJ177" s="19" t="s">
        <v>40</v>
      </c>
      <c r="BK177" s="203">
        <f>ROUND(I177*H177,2)</f>
        <v>0</v>
      </c>
      <c r="BL177" s="19" t="s">
        <v>196</v>
      </c>
      <c r="BM177" s="202" t="s">
        <v>282</v>
      </c>
    </row>
    <row r="178" spans="1:65" s="2" customFormat="1" ht="134.4">
      <c r="A178" s="37"/>
      <c r="B178" s="38"/>
      <c r="C178" s="39"/>
      <c r="D178" s="204" t="s">
        <v>198</v>
      </c>
      <c r="E178" s="39"/>
      <c r="F178" s="205" t="s">
        <v>283</v>
      </c>
      <c r="G178" s="39"/>
      <c r="H178" s="39"/>
      <c r="I178" s="112"/>
      <c r="J178" s="39"/>
      <c r="K178" s="39"/>
      <c r="L178" s="42"/>
      <c r="M178" s="206"/>
      <c r="N178" s="207"/>
      <c r="O178" s="67"/>
      <c r="P178" s="67"/>
      <c r="Q178" s="67"/>
      <c r="R178" s="67"/>
      <c r="S178" s="67"/>
      <c r="T178" s="68"/>
      <c r="U178" s="37"/>
      <c r="V178" s="37"/>
      <c r="W178" s="37"/>
      <c r="X178" s="37"/>
      <c r="Y178" s="37"/>
      <c r="Z178" s="37"/>
      <c r="AA178" s="37"/>
      <c r="AB178" s="37"/>
      <c r="AC178" s="37"/>
      <c r="AD178" s="37"/>
      <c r="AE178" s="37"/>
      <c r="AT178" s="19" t="s">
        <v>198</v>
      </c>
      <c r="AU178" s="19" t="s">
        <v>90</v>
      </c>
    </row>
    <row r="179" spans="1:65" s="14" customFormat="1" ht="10.199999999999999">
      <c r="B179" s="218"/>
      <c r="C179" s="219"/>
      <c r="D179" s="204" t="s">
        <v>200</v>
      </c>
      <c r="E179" s="220" t="s">
        <v>32</v>
      </c>
      <c r="F179" s="221" t="s">
        <v>284</v>
      </c>
      <c r="G179" s="219"/>
      <c r="H179" s="222">
        <v>47.055999999999997</v>
      </c>
      <c r="I179" s="223"/>
      <c r="J179" s="219"/>
      <c r="K179" s="219"/>
      <c r="L179" s="224"/>
      <c r="M179" s="225"/>
      <c r="N179" s="226"/>
      <c r="O179" s="226"/>
      <c r="P179" s="226"/>
      <c r="Q179" s="226"/>
      <c r="R179" s="226"/>
      <c r="S179" s="226"/>
      <c r="T179" s="227"/>
      <c r="AT179" s="228" t="s">
        <v>200</v>
      </c>
      <c r="AU179" s="228" t="s">
        <v>90</v>
      </c>
      <c r="AV179" s="14" t="s">
        <v>90</v>
      </c>
      <c r="AW179" s="14" t="s">
        <v>38</v>
      </c>
      <c r="AX179" s="14" t="s">
        <v>40</v>
      </c>
      <c r="AY179" s="228" t="s">
        <v>189</v>
      </c>
    </row>
    <row r="180" spans="1:65" s="2" customFormat="1" ht="21.75" customHeight="1">
      <c r="A180" s="37"/>
      <c r="B180" s="38"/>
      <c r="C180" s="191" t="s">
        <v>285</v>
      </c>
      <c r="D180" s="191" t="s">
        <v>191</v>
      </c>
      <c r="E180" s="192" t="s">
        <v>286</v>
      </c>
      <c r="F180" s="193" t="s">
        <v>287</v>
      </c>
      <c r="G180" s="194" t="s">
        <v>281</v>
      </c>
      <c r="H180" s="195">
        <v>16.321000000000002</v>
      </c>
      <c r="I180" s="196"/>
      <c r="J180" s="197">
        <f>ROUND(I180*H180,2)</f>
        <v>0</v>
      </c>
      <c r="K180" s="193" t="s">
        <v>195</v>
      </c>
      <c r="L180" s="42"/>
      <c r="M180" s="198" t="s">
        <v>32</v>
      </c>
      <c r="N180" s="199" t="s">
        <v>52</v>
      </c>
      <c r="O180" s="67"/>
      <c r="P180" s="200">
        <f>O180*H180</f>
        <v>0</v>
      </c>
      <c r="Q180" s="200">
        <v>0</v>
      </c>
      <c r="R180" s="200">
        <f>Q180*H180</f>
        <v>0</v>
      </c>
      <c r="S180" s="200">
        <v>0</v>
      </c>
      <c r="T180" s="201">
        <f>S180*H180</f>
        <v>0</v>
      </c>
      <c r="U180" s="37"/>
      <c r="V180" s="37"/>
      <c r="W180" s="37"/>
      <c r="X180" s="37"/>
      <c r="Y180" s="37"/>
      <c r="Z180" s="37"/>
      <c r="AA180" s="37"/>
      <c r="AB180" s="37"/>
      <c r="AC180" s="37"/>
      <c r="AD180" s="37"/>
      <c r="AE180" s="37"/>
      <c r="AR180" s="202" t="s">
        <v>196</v>
      </c>
      <c r="AT180" s="202" t="s">
        <v>191</v>
      </c>
      <c r="AU180" s="202" t="s">
        <v>90</v>
      </c>
      <c r="AY180" s="19" t="s">
        <v>189</v>
      </c>
      <c r="BE180" s="203">
        <f>IF(N180="základní",J180,0)</f>
        <v>0</v>
      </c>
      <c r="BF180" s="203">
        <f>IF(N180="snížená",J180,0)</f>
        <v>0</v>
      </c>
      <c r="BG180" s="203">
        <f>IF(N180="zákl. přenesená",J180,0)</f>
        <v>0</v>
      </c>
      <c r="BH180" s="203">
        <f>IF(N180="sníž. přenesená",J180,0)</f>
        <v>0</v>
      </c>
      <c r="BI180" s="203">
        <f>IF(N180="nulová",J180,0)</f>
        <v>0</v>
      </c>
      <c r="BJ180" s="19" t="s">
        <v>40</v>
      </c>
      <c r="BK180" s="203">
        <f>ROUND(I180*H180,2)</f>
        <v>0</v>
      </c>
      <c r="BL180" s="19" t="s">
        <v>196</v>
      </c>
      <c r="BM180" s="202" t="s">
        <v>288</v>
      </c>
    </row>
    <row r="181" spans="1:65" s="2" customFormat="1" ht="201.6">
      <c r="A181" s="37"/>
      <c r="B181" s="38"/>
      <c r="C181" s="39"/>
      <c r="D181" s="204" t="s">
        <v>198</v>
      </c>
      <c r="E181" s="39"/>
      <c r="F181" s="205" t="s">
        <v>289</v>
      </c>
      <c r="G181" s="39"/>
      <c r="H181" s="39"/>
      <c r="I181" s="112"/>
      <c r="J181" s="39"/>
      <c r="K181" s="39"/>
      <c r="L181" s="42"/>
      <c r="M181" s="206"/>
      <c r="N181" s="207"/>
      <c r="O181" s="67"/>
      <c r="P181" s="67"/>
      <c r="Q181" s="67"/>
      <c r="R181" s="67"/>
      <c r="S181" s="67"/>
      <c r="T181" s="68"/>
      <c r="U181" s="37"/>
      <c r="V181" s="37"/>
      <c r="W181" s="37"/>
      <c r="X181" s="37"/>
      <c r="Y181" s="37"/>
      <c r="Z181" s="37"/>
      <c r="AA181" s="37"/>
      <c r="AB181" s="37"/>
      <c r="AC181" s="37"/>
      <c r="AD181" s="37"/>
      <c r="AE181" s="37"/>
      <c r="AT181" s="19" t="s">
        <v>198</v>
      </c>
      <c r="AU181" s="19" t="s">
        <v>90</v>
      </c>
    </row>
    <row r="182" spans="1:65" s="13" customFormat="1" ht="10.199999999999999">
      <c r="B182" s="208"/>
      <c r="C182" s="209"/>
      <c r="D182" s="204" t="s">
        <v>200</v>
      </c>
      <c r="E182" s="210" t="s">
        <v>32</v>
      </c>
      <c r="F182" s="211" t="s">
        <v>202</v>
      </c>
      <c r="G182" s="209"/>
      <c r="H182" s="210" t="s">
        <v>32</v>
      </c>
      <c r="I182" s="212"/>
      <c r="J182" s="209"/>
      <c r="K182" s="209"/>
      <c r="L182" s="213"/>
      <c r="M182" s="214"/>
      <c r="N182" s="215"/>
      <c r="O182" s="215"/>
      <c r="P182" s="215"/>
      <c r="Q182" s="215"/>
      <c r="R182" s="215"/>
      <c r="S182" s="215"/>
      <c r="T182" s="216"/>
      <c r="AT182" s="217" t="s">
        <v>200</v>
      </c>
      <c r="AU182" s="217" t="s">
        <v>90</v>
      </c>
      <c r="AV182" s="13" t="s">
        <v>40</v>
      </c>
      <c r="AW182" s="13" t="s">
        <v>38</v>
      </c>
      <c r="AX182" s="13" t="s">
        <v>81</v>
      </c>
      <c r="AY182" s="217" t="s">
        <v>189</v>
      </c>
    </row>
    <row r="183" spans="1:65" s="14" customFormat="1" ht="10.199999999999999">
      <c r="B183" s="218"/>
      <c r="C183" s="219"/>
      <c r="D183" s="204" t="s">
        <v>200</v>
      </c>
      <c r="E183" s="220" t="s">
        <v>32</v>
      </c>
      <c r="F183" s="221" t="s">
        <v>290</v>
      </c>
      <c r="G183" s="219"/>
      <c r="H183" s="222">
        <v>16.321000000000002</v>
      </c>
      <c r="I183" s="223"/>
      <c r="J183" s="219"/>
      <c r="K183" s="219"/>
      <c r="L183" s="224"/>
      <c r="M183" s="225"/>
      <c r="N183" s="226"/>
      <c r="O183" s="226"/>
      <c r="P183" s="226"/>
      <c r="Q183" s="226"/>
      <c r="R183" s="226"/>
      <c r="S183" s="226"/>
      <c r="T183" s="227"/>
      <c r="AT183" s="228" t="s">
        <v>200</v>
      </c>
      <c r="AU183" s="228" t="s">
        <v>90</v>
      </c>
      <c r="AV183" s="14" t="s">
        <v>90</v>
      </c>
      <c r="AW183" s="14" t="s">
        <v>38</v>
      </c>
      <c r="AX183" s="14" t="s">
        <v>81</v>
      </c>
      <c r="AY183" s="228" t="s">
        <v>189</v>
      </c>
    </row>
    <row r="184" spans="1:65" s="15" customFormat="1" ht="10.199999999999999">
      <c r="B184" s="229"/>
      <c r="C184" s="230"/>
      <c r="D184" s="204" t="s">
        <v>200</v>
      </c>
      <c r="E184" s="231" t="s">
        <v>32</v>
      </c>
      <c r="F184" s="232" t="s">
        <v>204</v>
      </c>
      <c r="G184" s="230"/>
      <c r="H184" s="233">
        <v>16.321000000000002</v>
      </c>
      <c r="I184" s="234"/>
      <c r="J184" s="230"/>
      <c r="K184" s="230"/>
      <c r="L184" s="235"/>
      <c r="M184" s="236"/>
      <c r="N184" s="237"/>
      <c r="O184" s="237"/>
      <c r="P184" s="237"/>
      <c r="Q184" s="237"/>
      <c r="R184" s="237"/>
      <c r="S184" s="237"/>
      <c r="T184" s="238"/>
      <c r="AT184" s="239" t="s">
        <v>200</v>
      </c>
      <c r="AU184" s="239" t="s">
        <v>90</v>
      </c>
      <c r="AV184" s="15" t="s">
        <v>196</v>
      </c>
      <c r="AW184" s="15" t="s">
        <v>38</v>
      </c>
      <c r="AX184" s="15" t="s">
        <v>40</v>
      </c>
      <c r="AY184" s="239" t="s">
        <v>189</v>
      </c>
    </row>
    <row r="185" spans="1:65" s="2" customFormat="1" ht="21.75" customHeight="1">
      <c r="A185" s="37"/>
      <c r="B185" s="38"/>
      <c r="C185" s="191" t="s">
        <v>291</v>
      </c>
      <c r="D185" s="191" t="s">
        <v>191</v>
      </c>
      <c r="E185" s="192" t="s">
        <v>292</v>
      </c>
      <c r="F185" s="193" t="s">
        <v>293</v>
      </c>
      <c r="G185" s="194" t="s">
        <v>281</v>
      </c>
      <c r="H185" s="195">
        <v>47.055999999999997</v>
      </c>
      <c r="I185" s="196"/>
      <c r="J185" s="197">
        <f>ROUND(I185*H185,2)</f>
        <v>0</v>
      </c>
      <c r="K185" s="193" t="s">
        <v>195</v>
      </c>
      <c r="L185" s="42"/>
      <c r="M185" s="198" t="s">
        <v>32</v>
      </c>
      <c r="N185" s="199" t="s">
        <v>52</v>
      </c>
      <c r="O185" s="67"/>
      <c r="P185" s="200">
        <f>O185*H185</f>
        <v>0</v>
      </c>
      <c r="Q185" s="200">
        <v>0</v>
      </c>
      <c r="R185" s="200">
        <f>Q185*H185</f>
        <v>0</v>
      </c>
      <c r="S185" s="200">
        <v>0</v>
      </c>
      <c r="T185" s="201">
        <f>S185*H185</f>
        <v>0</v>
      </c>
      <c r="U185" s="37"/>
      <c r="V185" s="37"/>
      <c r="W185" s="37"/>
      <c r="X185" s="37"/>
      <c r="Y185" s="37"/>
      <c r="Z185" s="37"/>
      <c r="AA185" s="37"/>
      <c r="AB185" s="37"/>
      <c r="AC185" s="37"/>
      <c r="AD185" s="37"/>
      <c r="AE185" s="37"/>
      <c r="AR185" s="202" t="s">
        <v>196</v>
      </c>
      <c r="AT185" s="202" t="s">
        <v>191</v>
      </c>
      <c r="AU185" s="202" t="s">
        <v>90</v>
      </c>
      <c r="AY185" s="19" t="s">
        <v>189</v>
      </c>
      <c r="BE185" s="203">
        <f>IF(N185="základní",J185,0)</f>
        <v>0</v>
      </c>
      <c r="BF185" s="203">
        <f>IF(N185="snížená",J185,0)</f>
        <v>0</v>
      </c>
      <c r="BG185" s="203">
        <f>IF(N185="zákl. přenesená",J185,0)</f>
        <v>0</v>
      </c>
      <c r="BH185" s="203">
        <f>IF(N185="sníž. přenesená",J185,0)</f>
        <v>0</v>
      </c>
      <c r="BI185" s="203">
        <f>IF(N185="nulová",J185,0)</f>
        <v>0</v>
      </c>
      <c r="BJ185" s="19" t="s">
        <v>40</v>
      </c>
      <c r="BK185" s="203">
        <f>ROUND(I185*H185,2)</f>
        <v>0</v>
      </c>
      <c r="BL185" s="19" t="s">
        <v>196</v>
      </c>
      <c r="BM185" s="202" t="s">
        <v>294</v>
      </c>
    </row>
    <row r="186" spans="1:65" s="2" customFormat="1" ht="201.6">
      <c r="A186" s="37"/>
      <c r="B186" s="38"/>
      <c r="C186" s="39"/>
      <c r="D186" s="204" t="s">
        <v>198</v>
      </c>
      <c r="E186" s="39"/>
      <c r="F186" s="205" t="s">
        <v>295</v>
      </c>
      <c r="G186" s="39"/>
      <c r="H186" s="39"/>
      <c r="I186" s="112"/>
      <c r="J186" s="39"/>
      <c r="K186" s="39"/>
      <c r="L186" s="42"/>
      <c r="M186" s="206"/>
      <c r="N186" s="207"/>
      <c r="O186" s="67"/>
      <c r="P186" s="67"/>
      <c r="Q186" s="67"/>
      <c r="R186" s="67"/>
      <c r="S186" s="67"/>
      <c r="T186" s="68"/>
      <c r="U186" s="37"/>
      <c r="V186" s="37"/>
      <c r="W186" s="37"/>
      <c r="X186" s="37"/>
      <c r="Y186" s="37"/>
      <c r="Z186" s="37"/>
      <c r="AA186" s="37"/>
      <c r="AB186" s="37"/>
      <c r="AC186" s="37"/>
      <c r="AD186" s="37"/>
      <c r="AE186" s="37"/>
      <c r="AT186" s="19" t="s">
        <v>198</v>
      </c>
      <c r="AU186" s="19" t="s">
        <v>90</v>
      </c>
    </row>
    <row r="187" spans="1:65" s="13" customFormat="1" ht="10.199999999999999">
      <c r="B187" s="208"/>
      <c r="C187" s="209"/>
      <c r="D187" s="204" t="s">
        <v>200</v>
      </c>
      <c r="E187" s="210" t="s">
        <v>32</v>
      </c>
      <c r="F187" s="211" t="s">
        <v>296</v>
      </c>
      <c r="G187" s="209"/>
      <c r="H187" s="210" t="s">
        <v>32</v>
      </c>
      <c r="I187" s="212"/>
      <c r="J187" s="209"/>
      <c r="K187" s="209"/>
      <c r="L187" s="213"/>
      <c r="M187" s="214"/>
      <c r="N187" s="215"/>
      <c r="O187" s="215"/>
      <c r="P187" s="215"/>
      <c r="Q187" s="215"/>
      <c r="R187" s="215"/>
      <c r="S187" s="215"/>
      <c r="T187" s="216"/>
      <c r="AT187" s="217" t="s">
        <v>200</v>
      </c>
      <c r="AU187" s="217" t="s">
        <v>90</v>
      </c>
      <c r="AV187" s="13" t="s">
        <v>40</v>
      </c>
      <c r="AW187" s="13" t="s">
        <v>38</v>
      </c>
      <c r="AX187" s="13" t="s">
        <v>81</v>
      </c>
      <c r="AY187" s="217" t="s">
        <v>189</v>
      </c>
    </row>
    <row r="188" spans="1:65" s="13" customFormat="1" ht="10.199999999999999">
      <c r="B188" s="208"/>
      <c r="C188" s="209"/>
      <c r="D188" s="204" t="s">
        <v>200</v>
      </c>
      <c r="E188" s="210" t="s">
        <v>32</v>
      </c>
      <c r="F188" s="211" t="s">
        <v>202</v>
      </c>
      <c r="G188" s="209"/>
      <c r="H188" s="210" t="s">
        <v>32</v>
      </c>
      <c r="I188" s="212"/>
      <c r="J188" s="209"/>
      <c r="K188" s="209"/>
      <c r="L188" s="213"/>
      <c r="M188" s="214"/>
      <c r="N188" s="215"/>
      <c r="O188" s="215"/>
      <c r="P188" s="215"/>
      <c r="Q188" s="215"/>
      <c r="R188" s="215"/>
      <c r="S188" s="215"/>
      <c r="T188" s="216"/>
      <c r="AT188" s="217" t="s">
        <v>200</v>
      </c>
      <c r="AU188" s="217" t="s">
        <v>90</v>
      </c>
      <c r="AV188" s="13" t="s">
        <v>40</v>
      </c>
      <c r="AW188" s="13" t="s">
        <v>38</v>
      </c>
      <c r="AX188" s="13" t="s">
        <v>81</v>
      </c>
      <c r="AY188" s="217" t="s">
        <v>189</v>
      </c>
    </row>
    <row r="189" spans="1:65" s="13" customFormat="1" ht="10.199999999999999">
      <c r="B189" s="208"/>
      <c r="C189" s="209"/>
      <c r="D189" s="204" t="s">
        <v>200</v>
      </c>
      <c r="E189" s="210" t="s">
        <v>32</v>
      </c>
      <c r="F189" s="211" t="s">
        <v>297</v>
      </c>
      <c r="G189" s="209"/>
      <c r="H189" s="210" t="s">
        <v>32</v>
      </c>
      <c r="I189" s="212"/>
      <c r="J189" s="209"/>
      <c r="K189" s="209"/>
      <c r="L189" s="213"/>
      <c r="M189" s="214"/>
      <c r="N189" s="215"/>
      <c r="O189" s="215"/>
      <c r="P189" s="215"/>
      <c r="Q189" s="215"/>
      <c r="R189" s="215"/>
      <c r="S189" s="215"/>
      <c r="T189" s="216"/>
      <c r="AT189" s="217" t="s">
        <v>200</v>
      </c>
      <c r="AU189" s="217" t="s">
        <v>90</v>
      </c>
      <c r="AV189" s="13" t="s">
        <v>40</v>
      </c>
      <c r="AW189" s="13" t="s">
        <v>38</v>
      </c>
      <c r="AX189" s="13" t="s">
        <v>81</v>
      </c>
      <c r="AY189" s="217" t="s">
        <v>189</v>
      </c>
    </row>
    <row r="190" spans="1:65" s="13" customFormat="1" ht="10.199999999999999">
      <c r="B190" s="208"/>
      <c r="C190" s="209"/>
      <c r="D190" s="204" t="s">
        <v>200</v>
      </c>
      <c r="E190" s="210" t="s">
        <v>32</v>
      </c>
      <c r="F190" s="211" t="s">
        <v>298</v>
      </c>
      <c r="G190" s="209"/>
      <c r="H190" s="210" t="s">
        <v>32</v>
      </c>
      <c r="I190" s="212"/>
      <c r="J190" s="209"/>
      <c r="K190" s="209"/>
      <c r="L190" s="213"/>
      <c r="M190" s="214"/>
      <c r="N190" s="215"/>
      <c r="O190" s="215"/>
      <c r="P190" s="215"/>
      <c r="Q190" s="215"/>
      <c r="R190" s="215"/>
      <c r="S190" s="215"/>
      <c r="T190" s="216"/>
      <c r="AT190" s="217" t="s">
        <v>200</v>
      </c>
      <c r="AU190" s="217" t="s">
        <v>90</v>
      </c>
      <c r="AV190" s="13" t="s">
        <v>40</v>
      </c>
      <c r="AW190" s="13" t="s">
        <v>38</v>
      </c>
      <c r="AX190" s="13" t="s">
        <v>81</v>
      </c>
      <c r="AY190" s="217" t="s">
        <v>189</v>
      </c>
    </row>
    <row r="191" spans="1:65" s="13" customFormat="1" ht="10.199999999999999">
      <c r="B191" s="208"/>
      <c r="C191" s="209"/>
      <c r="D191" s="204" t="s">
        <v>200</v>
      </c>
      <c r="E191" s="210" t="s">
        <v>32</v>
      </c>
      <c r="F191" s="211" t="s">
        <v>299</v>
      </c>
      <c r="G191" s="209"/>
      <c r="H191" s="210" t="s">
        <v>32</v>
      </c>
      <c r="I191" s="212"/>
      <c r="J191" s="209"/>
      <c r="K191" s="209"/>
      <c r="L191" s="213"/>
      <c r="M191" s="214"/>
      <c r="N191" s="215"/>
      <c r="O191" s="215"/>
      <c r="P191" s="215"/>
      <c r="Q191" s="215"/>
      <c r="R191" s="215"/>
      <c r="S191" s="215"/>
      <c r="T191" s="216"/>
      <c r="AT191" s="217" t="s">
        <v>200</v>
      </c>
      <c r="AU191" s="217" t="s">
        <v>90</v>
      </c>
      <c r="AV191" s="13" t="s">
        <v>40</v>
      </c>
      <c r="AW191" s="13" t="s">
        <v>38</v>
      </c>
      <c r="AX191" s="13" t="s">
        <v>81</v>
      </c>
      <c r="AY191" s="217" t="s">
        <v>189</v>
      </c>
    </row>
    <row r="192" spans="1:65" s="14" customFormat="1" ht="10.199999999999999">
      <c r="B192" s="218"/>
      <c r="C192" s="219"/>
      <c r="D192" s="204" t="s">
        <v>200</v>
      </c>
      <c r="E192" s="220" t="s">
        <v>32</v>
      </c>
      <c r="F192" s="221" t="s">
        <v>300</v>
      </c>
      <c r="G192" s="219"/>
      <c r="H192" s="222">
        <v>42.146000000000001</v>
      </c>
      <c r="I192" s="223"/>
      <c r="J192" s="219"/>
      <c r="K192" s="219"/>
      <c r="L192" s="224"/>
      <c r="M192" s="225"/>
      <c r="N192" s="226"/>
      <c r="O192" s="226"/>
      <c r="P192" s="226"/>
      <c r="Q192" s="226"/>
      <c r="R192" s="226"/>
      <c r="S192" s="226"/>
      <c r="T192" s="227"/>
      <c r="AT192" s="228" t="s">
        <v>200</v>
      </c>
      <c r="AU192" s="228" t="s">
        <v>90</v>
      </c>
      <c r="AV192" s="14" t="s">
        <v>90</v>
      </c>
      <c r="AW192" s="14" t="s">
        <v>38</v>
      </c>
      <c r="AX192" s="14" t="s">
        <v>81</v>
      </c>
      <c r="AY192" s="228" t="s">
        <v>189</v>
      </c>
    </row>
    <row r="193" spans="1:65" s="14" customFormat="1" ht="10.199999999999999">
      <c r="B193" s="218"/>
      <c r="C193" s="219"/>
      <c r="D193" s="204" t="s">
        <v>200</v>
      </c>
      <c r="E193" s="220" t="s">
        <v>32</v>
      </c>
      <c r="F193" s="221" t="s">
        <v>301</v>
      </c>
      <c r="G193" s="219"/>
      <c r="H193" s="222">
        <v>4.91</v>
      </c>
      <c r="I193" s="223"/>
      <c r="J193" s="219"/>
      <c r="K193" s="219"/>
      <c r="L193" s="224"/>
      <c r="M193" s="225"/>
      <c r="N193" s="226"/>
      <c r="O193" s="226"/>
      <c r="P193" s="226"/>
      <c r="Q193" s="226"/>
      <c r="R193" s="226"/>
      <c r="S193" s="226"/>
      <c r="T193" s="227"/>
      <c r="AT193" s="228" t="s">
        <v>200</v>
      </c>
      <c r="AU193" s="228" t="s">
        <v>90</v>
      </c>
      <c r="AV193" s="14" t="s">
        <v>90</v>
      </c>
      <c r="AW193" s="14" t="s">
        <v>38</v>
      </c>
      <c r="AX193" s="14" t="s">
        <v>81</v>
      </c>
      <c r="AY193" s="228" t="s">
        <v>189</v>
      </c>
    </row>
    <row r="194" spans="1:65" s="15" customFormat="1" ht="10.199999999999999">
      <c r="B194" s="229"/>
      <c r="C194" s="230"/>
      <c r="D194" s="204" t="s">
        <v>200</v>
      </c>
      <c r="E194" s="231" t="s">
        <v>32</v>
      </c>
      <c r="F194" s="232" t="s">
        <v>204</v>
      </c>
      <c r="G194" s="230"/>
      <c r="H194" s="233">
        <v>47.055999999999997</v>
      </c>
      <c r="I194" s="234"/>
      <c r="J194" s="230"/>
      <c r="K194" s="230"/>
      <c r="L194" s="235"/>
      <c r="M194" s="236"/>
      <c r="N194" s="237"/>
      <c r="O194" s="237"/>
      <c r="P194" s="237"/>
      <c r="Q194" s="237"/>
      <c r="R194" s="237"/>
      <c r="S194" s="237"/>
      <c r="T194" s="238"/>
      <c r="AT194" s="239" t="s">
        <v>200</v>
      </c>
      <c r="AU194" s="239" t="s">
        <v>90</v>
      </c>
      <c r="AV194" s="15" t="s">
        <v>196</v>
      </c>
      <c r="AW194" s="15" t="s">
        <v>38</v>
      </c>
      <c r="AX194" s="15" t="s">
        <v>40</v>
      </c>
      <c r="AY194" s="239" t="s">
        <v>189</v>
      </c>
    </row>
    <row r="195" spans="1:65" s="2" customFormat="1" ht="21.75" customHeight="1">
      <c r="A195" s="37"/>
      <c r="B195" s="38"/>
      <c r="C195" s="191" t="s">
        <v>302</v>
      </c>
      <c r="D195" s="191" t="s">
        <v>191</v>
      </c>
      <c r="E195" s="192" t="s">
        <v>303</v>
      </c>
      <c r="F195" s="193" t="s">
        <v>304</v>
      </c>
      <c r="G195" s="194" t="s">
        <v>281</v>
      </c>
      <c r="H195" s="195">
        <v>14.117000000000001</v>
      </c>
      <c r="I195" s="196"/>
      <c r="J195" s="197">
        <f>ROUND(I195*H195,2)</f>
        <v>0</v>
      </c>
      <c r="K195" s="193" t="s">
        <v>195</v>
      </c>
      <c r="L195" s="42"/>
      <c r="M195" s="198" t="s">
        <v>32</v>
      </c>
      <c r="N195" s="199" t="s">
        <v>52</v>
      </c>
      <c r="O195" s="67"/>
      <c r="P195" s="200">
        <f>O195*H195</f>
        <v>0</v>
      </c>
      <c r="Q195" s="200">
        <v>0</v>
      </c>
      <c r="R195" s="200">
        <f>Q195*H195</f>
        <v>0</v>
      </c>
      <c r="S195" s="200">
        <v>0</v>
      </c>
      <c r="T195" s="201">
        <f>S195*H195</f>
        <v>0</v>
      </c>
      <c r="U195" s="37"/>
      <c r="V195" s="37"/>
      <c r="W195" s="37"/>
      <c r="X195" s="37"/>
      <c r="Y195" s="37"/>
      <c r="Z195" s="37"/>
      <c r="AA195" s="37"/>
      <c r="AB195" s="37"/>
      <c r="AC195" s="37"/>
      <c r="AD195" s="37"/>
      <c r="AE195" s="37"/>
      <c r="AR195" s="202" t="s">
        <v>196</v>
      </c>
      <c r="AT195" s="202" t="s">
        <v>191</v>
      </c>
      <c r="AU195" s="202" t="s">
        <v>90</v>
      </c>
      <c r="AY195" s="19" t="s">
        <v>189</v>
      </c>
      <c r="BE195" s="203">
        <f>IF(N195="základní",J195,0)</f>
        <v>0</v>
      </c>
      <c r="BF195" s="203">
        <f>IF(N195="snížená",J195,0)</f>
        <v>0</v>
      </c>
      <c r="BG195" s="203">
        <f>IF(N195="zákl. přenesená",J195,0)</f>
        <v>0</v>
      </c>
      <c r="BH195" s="203">
        <f>IF(N195="sníž. přenesená",J195,0)</f>
        <v>0</v>
      </c>
      <c r="BI195" s="203">
        <f>IF(N195="nulová",J195,0)</f>
        <v>0</v>
      </c>
      <c r="BJ195" s="19" t="s">
        <v>40</v>
      </c>
      <c r="BK195" s="203">
        <f>ROUND(I195*H195,2)</f>
        <v>0</v>
      </c>
      <c r="BL195" s="19" t="s">
        <v>196</v>
      </c>
      <c r="BM195" s="202" t="s">
        <v>305</v>
      </c>
    </row>
    <row r="196" spans="1:65" s="2" customFormat="1" ht="201.6">
      <c r="A196" s="37"/>
      <c r="B196" s="38"/>
      <c r="C196" s="39"/>
      <c r="D196" s="204" t="s">
        <v>198</v>
      </c>
      <c r="E196" s="39"/>
      <c r="F196" s="205" t="s">
        <v>295</v>
      </c>
      <c r="G196" s="39"/>
      <c r="H196" s="39"/>
      <c r="I196" s="112"/>
      <c r="J196" s="39"/>
      <c r="K196" s="39"/>
      <c r="L196" s="42"/>
      <c r="M196" s="206"/>
      <c r="N196" s="207"/>
      <c r="O196" s="67"/>
      <c r="P196" s="67"/>
      <c r="Q196" s="67"/>
      <c r="R196" s="67"/>
      <c r="S196" s="67"/>
      <c r="T196" s="68"/>
      <c r="U196" s="37"/>
      <c r="V196" s="37"/>
      <c r="W196" s="37"/>
      <c r="X196" s="37"/>
      <c r="Y196" s="37"/>
      <c r="Z196" s="37"/>
      <c r="AA196" s="37"/>
      <c r="AB196" s="37"/>
      <c r="AC196" s="37"/>
      <c r="AD196" s="37"/>
      <c r="AE196" s="37"/>
      <c r="AT196" s="19" t="s">
        <v>198</v>
      </c>
      <c r="AU196" s="19" t="s">
        <v>90</v>
      </c>
    </row>
    <row r="197" spans="1:65" s="14" customFormat="1" ht="10.199999999999999">
      <c r="B197" s="218"/>
      <c r="C197" s="219"/>
      <c r="D197" s="204" t="s">
        <v>200</v>
      </c>
      <c r="E197" s="220" t="s">
        <v>32</v>
      </c>
      <c r="F197" s="221" t="s">
        <v>306</v>
      </c>
      <c r="G197" s="219"/>
      <c r="H197" s="222">
        <v>14.117000000000001</v>
      </c>
      <c r="I197" s="223"/>
      <c r="J197" s="219"/>
      <c r="K197" s="219"/>
      <c r="L197" s="224"/>
      <c r="M197" s="225"/>
      <c r="N197" s="226"/>
      <c r="O197" s="226"/>
      <c r="P197" s="226"/>
      <c r="Q197" s="226"/>
      <c r="R197" s="226"/>
      <c r="S197" s="226"/>
      <c r="T197" s="227"/>
      <c r="AT197" s="228" t="s">
        <v>200</v>
      </c>
      <c r="AU197" s="228" t="s">
        <v>90</v>
      </c>
      <c r="AV197" s="14" t="s">
        <v>90</v>
      </c>
      <c r="AW197" s="14" t="s">
        <v>38</v>
      </c>
      <c r="AX197" s="14" t="s">
        <v>40</v>
      </c>
      <c r="AY197" s="228" t="s">
        <v>189</v>
      </c>
    </row>
    <row r="198" spans="1:65" s="2" customFormat="1" ht="21.75" customHeight="1">
      <c r="A198" s="37"/>
      <c r="B198" s="38"/>
      <c r="C198" s="191" t="s">
        <v>307</v>
      </c>
      <c r="D198" s="191" t="s">
        <v>191</v>
      </c>
      <c r="E198" s="192" t="s">
        <v>308</v>
      </c>
      <c r="F198" s="193" t="s">
        <v>309</v>
      </c>
      <c r="G198" s="194" t="s">
        <v>281</v>
      </c>
      <c r="H198" s="195">
        <v>4.26</v>
      </c>
      <c r="I198" s="196"/>
      <c r="J198" s="197">
        <f>ROUND(I198*H198,2)</f>
        <v>0</v>
      </c>
      <c r="K198" s="193" t="s">
        <v>195</v>
      </c>
      <c r="L198" s="42"/>
      <c r="M198" s="198" t="s">
        <v>32</v>
      </c>
      <c r="N198" s="199" t="s">
        <v>52</v>
      </c>
      <c r="O198" s="67"/>
      <c r="P198" s="200">
        <f>O198*H198</f>
        <v>0</v>
      </c>
      <c r="Q198" s="200">
        <v>0</v>
      </c>
      <c r="R198" s="200">
        <f>Q198*H198</f>
        <v>0</v>
      </c>
      <c r="S198" s="200">
        <v>0</v>
      </c>
      <c r="T198" s="201">
        <f>S198*H198</f>
        <v>0</v>
      </c>
      <c r="U198" s="37"/>
      <c r="V198" s="37"/>
      <c r="W198" s="37"/>
      <c r="X198" s="37"/>
      <c r="Y198" s="37"/>
      <c r="Z198" s="37"/>
      <c r="AA198" s="37"/>
      <c r="AB198" s="37"/>
      <c r="AC198" s="37"/>
      <c r="AD198" s="37"/>
      <c r="AE198" s="37"/>
      <c r="AR198" s="202" t="s">
        <v>196</v>
      </c>
      <c r="AT198" s="202" t="s">
        <v>191</v>
      </c>
      <c r="AU198" s="202" t="s">
        <v>90</v>
      </c>
      <c r="AY198" s="19" t="s">
        <v>189</v>
      </c>
      <c r="BE198" s="203">
        <f>IF(N198="základní",J198,0)</f>
        <v>0</v>
      </c>
      <c r="BF198" s="203">
        <f>IF(N198="snížená",J198,0)</f>
        <v>0</v>
      </c>
      <c r="BG198" s="203">
        <f>IF(N198="zákl. přenesená",J198,0)</f>
        <v>0</v>
      </c>
      <c r="BH198" s="203">
        <f>IF(N198="sníž. přenesená",J198,0)</f>
        <v>0</v>
      </c>
      <c r="BI198" s="203">
        <f>IF(N198="nulová",J198,0)</f>
        <v>0</v>
      </c>
      <c r="BJ198" s="19" t="s">
        <v>40</v>
      </c>
      <c r="BK198" s="203">
        <f>ROUND(I198*H198,2)</f>
        <v>0</v>
      </c>
      <c r="BL198" s="19" t="s">
        <v>196</v>
      </c>
      <c r="BM198" s="202" t="s">
        <v>310</v>
      </c>
    </row>
    <row r="199" spans="1:65" s="2" customFormat="1" ht="153.6">
      <c r="A199" s="37"/>
      <c r="B199" s="38"/>
      <c r="C199" s="39"/>
      <c r="D199" s="204" t="s">
        <v>198</v>
      </c>
      <c r="E199" s="39"/>
      <c r="F199" s="205" t="s">
        <v>311</v>
      </c>
      <c r="G199" s="39"/>
      <c r="H199" s="39"/>
      <c r="I199" s="112"/>
      <c r="J199" s="39"/>
      <c r="K199" s="39"/>
      <c r="L199" s="42"/>
      <c r="M199" s="206"/>
      <c r="N199" s="207"/>
      <c r="O199" s="67"/>
      <c r="P199" s="67"/>
      <c r="Q199" s="67"/>
      <c r="R199" s="67"/>
      <c r="S199" s="67"/>
      <c r="T199" s="68"/>
      <c r="U199" s="37"/>
      <c r="V199" s="37"/>
      <c r="W199" s="37"/>
      <c r="X199" s="37"/>
      <c r="Y199" s="37"/>
      <c r="Z199" s="37"/>
      <c r="AA199" s="37"/>
      <c r="AB199" s="37"/>
      <c r="AC199" s="37"/>
      <c r="AD199" s="37"/>
      <c r="AE199" s="37"/>
      <c r="AT199" s="19" t="s">
        <v>198</v>
      </c>
      <c r="AU199" s="19" t="s">
        <v>90</v>
      </c>
    </row>
    <row r="200" spans="1:65" s="2" customFormat="1" ht="19.2">
      <c r="A200" s="37"/>
      <c r="B200" s="38"/>
      <c r="C200" s="39"/>
      <c r="D200" s="204" t="s">
        <v>230</v>
      </c>
      <c r="E200" s="39"/>
      <c r="F200" s="205" t="s">
        <v>312</v>
      </c>
      <c r="G200" s="39"/>
      <c r="H200" s="39"/>
      <c r="I200" s="112"/>
      <c r="J200" s="39"/>
      <c r="K200" s="39"/>
      <c r="L200" s="42"/>
      <c r="M200" s="206"/>
      <c r="N200" s="207"/>
      <c r="O200" s="67"/>
      <c r="P200" s="67"/>
      <c r="Q200" s="67"/>
      <c r="R200" s="67"/>
      <c r="S200" s="67"/>
      <c r="T200" s="68"/>
      <c r="U200" s="37"/>
      <c r="V200" s="37"/>
      <c r="W200" s="37"/>
      <c r="X200" s="37"/>
      <c r="Y200" s="37"/>
      <c r="Z200" s="37"/>
      <c r="AA200" s="37"/>
      <c r="AB200" s="37"/>
      <c r="AC200" s="37"/>
      <c r="AD200" s="37"/>
      <c r="AE200" s="37"/>
      <c r="AT200" s="19" t="s">
        <v>230</v>
      </c>
      <c r="AU200" s="19" t="s">
        <v>90</v>
      </c>
    </row>
    <row r="201" spans="1:65" s="13" customFormat="1" ht="10.199999999999999">
      <c r="B201" s="208"/>
      <c r="C201" s="209"/>
      <c r="D201" s="204" t="s">
        <v>200</v>
      </c>
      <c r="E201" s="210" t="s">
        <v>32</v>
      </c>
      <c r="F201" s="211" t="s">
        <v>313</v>
      </c>
      <c r="G201" s="209"/>
      <c r="H201" s="210" t="s">
        <v>32</v>
      </c>
      <c r="I201" s="212"/>
      <c r="J201" s="209"/>
      <c r="K201" s="209"/>
      <c r="L201" s="213"/>
      <c r="M201" s="214"/>
      <c r="N201" s="215"/>
      <c r="O201" s="215"/>
      <c r="P201" s="215"/>
      <c r="Q201" s="215"/>
      <c r="R201" s="215"/>
      <c r="S201" s="215"/>
      <c r="T201" s="216"/>
      <c r="AT201" s="217" t="s">
        <v>200</v>
      </c>
      <c r="AU201" s="217" t="s">
        <v>90</v>
      </c>
      <c r="AV201" s="13" t="s">
        <v>40</v>
      </c>
      <c r="AW201" s="13" t="s">
        <v>38</v>
      </c>
      <c r="AX201" s="13" t="s">
        <v>81</v>
      </c>
      <c r="AY201" s="217" t="s">
        <v>189</v>
      </c>
    </row>
    <row r="202" spans="1:65" s="13" customFormat="1" ht="10.199999999999999">
      <c r="B202" s="208"/>
      <c r="C202" s="209"/>
      <c r="D202" s="204" t="s">
        <v>200</v>
      </c>
      <c r="E202" s="210" t="s">
        <v>32</v>
      </c>
      <c r="F202" s="211" t="s">
        <v>202</v>
      </c>
      <c r="G202" s="209"/>
      <c r="H202" s="210" t="s">
        <v>32</v>
      </c>
      <c r="I202" s="212"/>
      <c r="J202" s="209"/>
      <c r="K202" s="209"/>
      <c r="L202" s="213"/>
      <c r="M202" s="214"/>
      <c r="N202" s="215"/>
      <c r="O202" s="215"/>
      <c r="P202" s="215"/>
      <c r="Q202" s="215"/>
      <c r="R202" s="215"/>
      <c r="S202" s="215"/>
      <c r="T202" s="216"/>
      <c r="AT202" s="217" t="s">
        <v>200</v>
      </c>
      <c r="AU202" s="217" t="s">
        <v>90</v>
      </c>
      <c r="AV202" s="13" t="s">
        <v>40</v>
      </c>
      <c r="AW202" s="13" t="s">
        <v>38</v>
      </c>
      <c r="AX202" s="13" t="s">
        <v>81</v>
      </c>
      <c r="AY202" s="217" t="s">
        <v>189</v>
      </c>
    </row>
    <row r="203" spans="1:65" s="13" customFormat="1" ht="10.199999999999999">
      <c r="B203" s="208"/>
      <c r="C203" s="209"/>
      <c r="D203" s="204" t="s">
        <v>200</v>
      </c>
      <c r="E203" s="210" t="s">
        <v>32</v>
      </c>
      <c r="F203" s="211" t="s">
        <v>297</v>
      </c>
      <c r="G203" s="209"/>
      <c r="H203" s="210" t="s">
        <v>32</v>
      </c>
      <c r="I203" s="212"/>
      <c r="J203" s="209"/>
      <c r="K203" s="209"/>
      <c r="L203" s="213"/>
      <c r="M203" s="214"/>
      <c r="N203" s="215"/>
      <c r="O203" s="215"/>
      <c r="P203" s="215"/>
      <c r="Q203" s="215"/>
      <c r="R203" s="215"/>
      <c r="S203" s="215"/>
      <c r="T203" s="216"/>
      <c r="AT203" s="217" t="s">
        <v>200</v>
      </c>
      <c r="AU203" s="217" t="s">
        <v>90</v>
      </c>
      <c r="AV203" s="13" t="s">
        <v>40</v>
      </c>
      <c r="AW203" s="13" t="s">
        <v>38</v>
      </c>
      <c r="AX203" s="13" t="s">
        <v>81</v>
      </c>
      <c r="AY203" s="217" t="s">
        <v>189</v>
      </c>
    </row>
    <row r="204" spans="1:65" s="14" customFormat="1" ht="10.199999999999999">
      <c r="B204" s="218"/>
      <c r="C204" s="219"/>
      <c r="D204" s="204" t="s">
        <v>200</v>
      </c>
      <c r="E204" s="220" t="s">
        <v>32</v>
      </c>
      <c r="F204" s="221" t="s">
        <v>314</v>
      </c>
      <c r="G204" s="219"/>
      <c r="H204" s="222">
        <v>4.26</v>
      </c>
      <c r="I204" s="223"/>
      <c r="J204" s="219"/>
      <c r="K204" s="219"/>
      <c r="L204" s="224"/>
      <c r="M204" s="225"/>
      <c r="N204" s="226"/>
      <c r="O204" s="226"/>
      <c r="P204" s="226"/>
      <c r="Q204" s="226"/>
      <c r="R204" s="226"/>
      <c r="S204" s="226"/>
      <c r="T204" s="227"/>
      <c r="AT204" s="228" t="s">
        <v>200</v>
      </c>
      <c r="AU204" s="228" t="s">
        <v>90</v>
      </c>
      <c r="AV204" s="14" t="s">
        <v>90</v>
      </c>
      <c r="AW204" s="14" t="s">
        <v>38</v>
      </c>
      <c r="AX204" s="14" t="s">
        <v>81</v>
      </c>
      <c r="AY204" s="228" t="s">
        <v>189</v>
      </c>
    </row>
    <row r="205" spans="1:65" s="16" customFormat="1" ht="10.199999999999999">
      <c r="B205" s="240"/>
      <c r="C205" s="241"/>
      <c r="D205" s="204" t="s">
        <v>200</v>
      </c>
      <c r="E205" s="242" t="s">
        <v>32</v>
      </c>
      <c r="F205" s="243" t="s">
        <v>315</v>
      </c>
      <c r="G205" s="241"/>
      <c r="H205" s="244">
        <v>4.26</v>
      </c>
      <c r="I205" s="245"/>
      <c r="J205" s="241"/>
      <c r="K205" s="241"/>
      <c r="L205" s="246"/>
      <c r="M205" s="247"/>
      <c r="N205" s="248"/>
      <c r="O205" s="248"/>
      <c r="P205" s="248"/>
      <c r="Q205" s="248"/>
      <c r="R205" s="248"/>
      <c r="S205" s="248"/>
      <c r="T205" s="249"/>
      <c r="AT205" s="250" t="s">
        <v>200</v>
      </c>
      <c r="AU205" s="250" t="s">
        <v>90</v>
      </c>
      <c r="AV205" s="16" t="s">
        <v>101</v>
      </c>
      <c r="AW205" s="16" t="s">
        <v>38</v>
      </c>
      <c r="AX205" s="16" t="s">
        <v>81</v>
      </c>
      <c r="AY205" s="250" t="s">
        <v>189</v>
      </c>
    </row>
    <row r="206" spans="1:65" s="15" customFormat="1" ht="10.199999999999999">
      <c r="B206" s="229"/>
      <c r="C206" s="230"/>
      <c r="D206" s="204" t="s">
        <v>200</v>
      </c>
      <c r="E206" s="231" t="s">
        <v>32</v>
      </c>
      <c r="F206" s="232" t="s">
        <v>204</v>
      </c>
      <c r="G206" s="230"/>
      <c r="H206" s="233">
        <v>4.26</v>
      </c>
      <c r="I206" s="234"/>
      <c r="J206" s="230"/>
      <c r="K206" s="230"/>
      <c r="L206" s="235"/>
      <c r="M206" s="236"/>
      <c r="N206" s="237"/>
      <c r="O206" s="237"/>
      <c r="P206" s="237"/>
      <c r="Q206" s="237"/>
      <c r="R206" s="237"/>
      <c r="S206" s="237"/>
      <c r="T206" s="238"/>
      <c r="AT206" s="239" t="s">
        <v>200</v>
      </c>
      <c r="AU206" s="239" t="s">
        <v>90</v>
      </c>
      <c r="AV206" s="15" t="s">
        <v>196</v>
      </c>
      <c r="AW206" s="15" t="s">
        <v>38</v>
      </c>
      <c r="AX206" s="15" t="s">
        <v>40</v>
      </c>
      <c r="AY206" s="239" t="s">
        <v>189</v>
      </c>
    </row>
    <row r="207" spans="1:65" s="2" customFormat="1" ht="21.75" customHeight="1">
      <c r="A207" s="37"/>
      <c r="B207" s="38"/>
      <c r="C207" s="191" t="s">
        <v>316</v>
      </c>
      <c r="D207" s="191" t="s">
        <v>191</v>
      </c>
      <c r="E207" s="192" t="s">
        <v>317</v>
      </c>
      <c r="F207" s="193" t="s">
        <v>318</v>
      </c>
      <c r="G207" s="194" t="s">
        <v>281</v>
      </c>
      <c r="H207" s="195">
        <v>1.278</v>
      </c>
      <c r="I207" s="196"/>
      <c r="J207" s="197">
        <f>ROUND(I207*H207,2)</f>
        <v>0</v>
      </c>
      <c r="K207" s="193" t="s">
        <v>195</v>
      </c>
      <c r="L207" s="42"/>
      <c r="M207" s="198" t="s">
        <v>32</v>
      </c>
      <c r="N207" s="199" t="s">
        <v>52</v>
      </c>
      <c r="O207" s="67"/>
      <c r="P207" s="200">
        <f>O207*H207</f>
        <v>0</v>
      </c>
      <c r="Q207" s="200">
        <v>0</v>
      </c>
      <c r="R207" s="200">
        <f>Q207*H207</f>
        <v>0</v>
      </c>
      <c r="S207" s="200">
        <v>0</v>
      </c>
      <c r="T207" s="201">
        <f>S207*H207</f>
        <v>0</v>
      </c>
      <c r="U207" s="37"/>
      <c r="V207" s="37"/>
      <c r="W207" s="37"/>
      <c r="X207" s="37"/>
      <c r="Y207" s="37"/>
      <c r="Z207" s="37"/>
      <c r="AA207" s="37"/>
      <c r="AB207" s="37"/>
      <c r="AC207" s="37"/>
      <c r="AD207" s="37"/>
      <c r="AE207" s="37"/>
      <c r="AR207" s="202" t="s">
        <v>196</v>
      </c>
      <c r="AT207" s="202" t="s">
        <v>191</v>
      </c>
      <c r="AU207" s="202" t="s">
        <v>90</v>
      </c>
      <c r="AY207" s="19" t="s">
        <v>189</v>
      </c>
      <c r="BE207" s="203">
        <f>IF(N207="základní",J207,0)</f>
        <v>0</v>
      </c>
      <c r="BF207" s="203">
        <f>IF(N207="snížená",J207,0)</f>
        <v>0</v>
      </c>
      <c r="BG207" s="203">
        <f>IF(N207="zákl. přenesená",J207,0)</f>
        <v>0</v>
      </c>
      <c r="BH207" s="203">
        <f>IF(N207="sníž. přenesená",J207,0)</f>
        <v>0</v>
      </c>
      <c r="BI207" s="203">
        <f>IF(N207="nulová",J207,0)</f>
        <v>0</v>
      </c>
      <c r="BJ207" s="19" t="s">
        <v>40</v>
      </c>
      <c r="BK207" s="203">
        <f>ROUND(I207*H207,2)</f>
        <v>0</v>
      </c>
      <c r="BL207" s="19" t="s">
        <v>196</v>
      </c>
      <c r="BM207" s="202" t="s">
        <v>319</v>
      </c>
    </row>
    <row r="208" spans="1:65" s="2" customFormat="1" ht="153.6">
      <c r="A208" s="37"/>
      <c r="B208" s="38"/>
      <c r="C208" s="39"/>
      <c r="D208" s="204" t="s">
        <v>198</v>
      </c>
      <c r="E208" s="39"/>
      <c r="F208" s="205" t="s">
        <v>311</v>
      </c>
      <c r="G208" s="39"/>
      <c r="H208" s="39"/>
      <c r="I208" s="112"/>
      <c r="J208" s="39"/>
      <c r="K208" s="39"/>
      <c r="L208" s="42"/>
      <c r="M208" s="206"/>
      <c r="N208" s="207"/>
      <c r="O208" s="67"/>
      <c r="P208" s="67"/>
      <c r="Q208" s="67"/>
      <c r="R208" s="67"/>
      <c r="S208" s="67"/>
      <c r="T208" s="68"/>
      <c r="U208" s="37"/>
      <c r="V208" s="37"/>
      <c r="W208" s="37"/>
      <c r="X208" s="37"/>
      <c r="Y208" s="37"/>
      <c r="Z208" s="37"/>
      <c r="AA208" s="37"/>
      <c r="AB208" s="37"/>
      <c r="AC208" s="37"/>
      <c r="AD208" s="37"/>
      <c r="AE208" s="37"/>
      <c r="AT208" s="19" t="s">
        <v>198</v>
      </c>
      <c r="AU208" s="19" t="s">
        <v>90</v>
      </c>
    </row>
    <row r="209" spans="1:65" s="14" customFormat="1" ht="10.199999999999999">
      <c r="B209" s="218"/>
      <c r="C209" s="219"/>
      <c r="D209" s="204" t="s">
        <v>200</v>
      </c>
      <c r="E209" s="220" t="s">
        <v>32</v>
      </c>
      <c r="F209" s="221" t="s">
        <v>320</v>
      </c>
      <c r="G209" s="219"/>
      <c r="H209" s="222">
        <v>1.278</v>
      </c>
      <c r="I209" s="223"/>
      <c r="J209" s="219"/>
      <c r="K209" s="219"/>
      <c r="L209" s="224"/>
      <c r="M209" s="225"/>
      <c r="N209" s="226"/>
      <c r="O209" s="226"/>
      <c r="P209" s="226"/>
      <c r="Q209" s="226"/>
      <c r="R209" s="226"/>
      <c r="S209" s="226"/>
      <c r="T209" s="227"/>
      <c r="AT209" s="228" t="s">
        <v>200</v>
      </c>
      <c r="AU209" s="228" t="s">
        <v>90</v>
      </c>
      <c r="AV209" s="14" t="s">
        <v>90</v>
      </c>
      <c r="AW209" s="14" t="s">
        <v>38</v>
      </c>
      <c r="AX209" s="14" t="s">
        <v>40</v>
      </c>
      <c r="AY209" s="228" t="s">
        <v>189</v>
      </c>
    </row>
    <row r="210" spans="1:65" s="2" customFormat="1" ht="21.75" customHeight="1">
      <c r="A210" s="37"/>
      <c r="B210" s="38"/>
      <c r="C210" s="191" t="s">
        <v>7</v>
      </c>
      <c r="D210" s="191" t="s">
        <v>191</v>
      </c>
      <c r="E210" s="192" t="s">
        <v>321</v>
      </c>
      <c r="F210" s="193" t="s">
        <v>322</v>
      </c>
      <c r="G210" s="194" t="s">
        <v>281</v>
      </c>
      <c r="H210" s="195">
        <v>9.7720000000000002</v>
      </c>
      <c r="I210" s="196"/>
      <c r="J210" s="197">
        <f>ROUND(I210*H210,2)</f>
        <v>0</v>
      </c>
      <c r="K210" s="193" t="s">
        <v>195</v>
      </c>
      <c r="L210" s="42"/>
      <c r="M210" s="198" t="s">
        <v>32</v>
      </c>
      <c r="N210" s="199" t="s">
        <v>52</v>
      </c>
      <c r="O210" s="67"/>
      <c r="P210" s="200">
        <f>O210*H210</f>
        <v>0</v>
      </c>
      <c r="Q210" s="200">
        <v>0</v>
      </c>
      <c r="R210" s="200">
        <f>Q210*H210</f>
        <v>0</v>
      </c>
      <c r="S210" s="200">
        <v>0</v>
      </c>
      <c r="T210" s="201">
        <f>S210*H210</f>
        <v>0</v>
      </c>
      <c r="U210" s="37"/>
      <c r="V210" s="37"/>
      <c r="W210" s="37"/>
      <c r="X210" s="37"/>
      <c r="Y210" s="37"/>
      <c r="Z210" s="37"/>
      <c r="AA210" s="37"/>
      <c r="AB210" s="37"/>
      <c r="AC210" s="37"/>
      <c r="AD210" s="37"/>
      <c r="AE210" s="37"/>
      <c r="AR210" s="202" t="s">
        <v>196</v>
      </c>
      <c r="AT210" s="202" t="s">
        <v>191</v>
      </c>
      <c r="AU210" s="202" t="s">
        <v>90</v>
      </c>
      <c r="AY210" s="19" t="s">
        <v>189</v>
      </c>
      <c r="BE210" s="203">
        <f>IF(N210="základní",J210,0)</f>
        <v>0</v>
      </c>
      <c r="BF210" s="203">
        <f>IF(N210="snížená",J210,0)</f>
        <v>0</v>
      </c>
      <c r="BG210" s="203">
        <f>IF(N210="zákl. přenesená",J210,0)</f>
        <v>0</v>
      </c>
      <c r="BH210" s="203">
        <f>IF(N210="sníž. přenesená",J210,0)</f>
        <v>0</v>
      </c>
      <c r="BI210" s="203">
        <f>IF(N210="nulová",J210,0)</f>
        <v>0</v>
      </c>
      <c r="BJ210" s="19" t="s">
        <v>40</v>
      </c>
      <c r="BK210" s="203">
        <f>ROUND(I210*H210,2)</f>
        <v>0</v>
      </c>
      <c r="BL210" s="19" t="s">
        <v>196</v>
      </c>
      <c r="BM210" s="202" t="s">
        <v>323</v>
      </c>
    </row>
    <row r="211" spans="1:65" s="2" customFormat="1" ht="48">
      <c r="A211" s="37"/>
      <c r="B211" s="38"/>
      <c r="C211" s="39"/>
      <c r="D211" s="204" t="s">
        <v>198</v>
      </c>
      <c r="E211" s="39"/>
      <c r="F211" s="205" t="s">
        <v>324</v>
      </c>
      <c r="G211" s="39"/>
      <c r="H211" s="39"/>
      <c r="I211" s="112"/>
      <c r="J211" s="39"/>
      <c r="K211" s="39"/>
      <c r="L211" s="42"/>
      <c r="M211" s="206"/>
      <c r="N211" s="207"/>
      <c r="O211" s="67"/>
      <c r="P211" s="67"/>
      <c r="Q211" s="67"/>
      <c r="R211" s="67"/>
      <c r="S211" s="67"/>
      <c r="T211" s="68"/>
      <c r="U211" s="37"/>
      <c r="V211" s="37"/>
      <c r="W211" s="37"/>
      <c r="X211" s="37"/>
      <c r="Y211" s="37"/>
      <c r="Z211" s="37"/>
      <c r="AA211" s="37"/>
      <c r="AB211" s="37"/>
      <c r="AC211" s="37"/>
      <c r="AD211" s="37"/>
      <c r="AE211" s="37"/>
      <c r="AT211" s="19" t="s">
        <v>198</v>
      </c>
      <c r="AU211" s="19" t="s">
        <v>90</v>
      </c>
    </row>
    <row r="212" spans="1:65" s="2" customFormat="1" ht="19.2">
      <c r="A212" s="37"/>
      <c r="B212" s="38"/>
      <c r="C212" s="39"/>
      <c r="D212" s="204" t="s">
        <v>230</v>
      </c>
      <c r="E212" s="39"/>
      <c r="F212" s="205" t="s">
        <v>312</v>
      </c>
      <c r="G212" s="39"/>
      <c r="H212" s="39"/>
      <c r="I212" s="112"/>
      <c r="J212" s="39"/>
      <c r="K212" s="39"/>
      <c r="L212" s="42"/>
      <c r="M212" s="206"/>
      <c r="N212" s="207"/>
      <c r="O212" s="67"/>
      <c r="P212" s="67"/>
      <c r="Q212" s="67"/>
      <c r="R212" s="67"/>
      <c r="S212" s="67"/>
      <c r="T212" s="68"/>
      <c r="U212" s="37"/>
      <c r="V212" s="37"/>
      <c r="W212" s="37"/>
      <c r="X212" s="37"/>
      <c r="Y212" s="37"/>
      <c r="Z212" s="37"/>
      <c r="AA212" s="37"/>
      <c r="AB212" s="37"/>
      <c r="AC212" s="37"/>
      <c r="AD212" s="37"/>
      <c r="AE212" s="37"/>
      <c r="AT212" s="19" t="s">
        <v>230</v>
      </c>
      <c r="AU212" s="19" t="s">
        <v>90</v>
      </c>
    </row>
    <row r="213" spans="1:65" s="13" customFormat="1" ht="10.199999999999999">
      <c r="B213" s="208"/>
      <c r="C213" s="209"/>
      <c r="D213" s="204" t="s">
        <v>200</v>
      </c>
      <c r="E213" s="210" t="s">
        <v>32</v>
      </c>
      <c r="F213" s="211" t="s">
        <v>325</v>
      </c>
      <c r="G213" s="209"/>
      <c r="H213" s="210" t="s">
        <v>32</v>
      </c>
      <c r="I213" s="212"/>
      <c r="J213" s="209"/>
      <c r="K213" s="209"/>
      <c r="L213" s="213"/>
      <c r="M213" s="214"/>
      <c r="N213" s="215"/>
      <c r="O213" s="215"/>
      <c r="P213" s="215"/>
      <c r="Q213" s="215"/>
      <c r="R213" s="215"/>
      <c r="S213" s="215"/>
      <c r="T213" s="216"/>
      <c r="AT213" s="217" t="s">
        <v>200</v>
      </c>
      <c r="AU213" s="217" t="s">
        <v>90</v>
      </c>
      <c r="AV213" s="13" t="s">
        <v>40</v>
      </c>
      <c r="AW213" s="13" t="s">
        <v>38</v>
      </c>
      <c r="AX213" s="13" t="s">
        <v>81</v>
      </c>
      <c r="AY213" s="217" t="s">
        <v>189</v>
      </c>
    </row>
    <row r="214" spans="1:65" s="13" customFormat="1" ht="10.199999999999999">
      <c r="B214" s="208"/>
      <c r="C214" s="209"/>
      <c r="D214" s="204" t="s">
        <v>200</v>
      </c>
      <c r="E214" s="210" t="s">
        <v>32</v>
      </c>
      <c r="F214" s="211" t="s">
        <v>313</v>
      </c>
      <c r="G214" s="209"/>
      <c r="H214" s="210" t="s">
        <v>32</v>
      </c>
      <c r="I214" s="212"/>
      <c r="J214" s="209"/>
      <c r="K214" s="209"/>
      <c r="L214" s="213"/>
      <c r="M214" s="214"/>
      <c r="N214" s="215"/>
      <c r="O214" s="215"/>
      <c r="P214" s="215"/>
      <c r="Q214" s="215"/>
      <c r="R214" s="215"/>
      <c r="S214" s="215"/>
      <c r="T214" s="216"/>
      <c r="AT214" s="217" t="s">
        <v>200</v>
      </c>
      <c r="AU214" s="217" t="s">
        <v>90</v>
      </c>
      <c r="AV214" s="13" t="s">
        <v>40</v>
      </c>
      <c r="AW214" s="13" t="s">
        <v>38</v>
      </c>
      <c r="AX214" s="13" t="s">
        <v>81</v>
      </c>
      <c r="AY214" s="217" t="s">
        <v>189</v>
      </c>
    </row>
    <row r="215" spans="1:65" s="13" customFormat="1" ht="10.199999999999999">
      <c r="B215" s="208"/>
      <c r="C215" s="209"/>
      <c r="D215" s="204" t="s">
        <v>200</v>
      </c>
      <c r="E215" s="210" t="s">
        <v>32</v>
      </c>
      <c r="F215" s="211" t="s">
        <v>202</v>
      </c>
      <c r="G215" s="209"/>
      <c r="H215" s="210" t="s">
        <v>32</v>
      </c>
      <c r="I215" s="212"/>
      <c r="J215" s="209"/>
      <c r="K215" s="209"/>
      <c r="L215" s="213"/>
      <c r="M215" s="214"/>
      <c r="N215" s="215"/>
      <c r="O215" s="215"/>
      <c r="P215" s="215"/>
      <c r="Q215" s="215"/>
      <c r="R215" s="215"/>
      <c r="S215" s="215"/>
      <c r="T215" s="216"/>
      <c r="AT215" s="217" t="s">
        <v>200</v>
      </c>
      <c r="AU215" s="217" t="s">
        <v>90</v>
      </c>
      <c r="AV215" s="13" t="s">
        <v>40</v>
      </c>
      <c r="AW215" s="13" t="s">
        <v>38</v>
      </c>
      <c r="AX215" s="13" t="s">
        <v>81</v>
      </c>
      <c r="AY215" s="217" t="s">
        <v>189</v>
      </c>
    </row>
    <row r="216" spans="1:65" s="13" customFormat="1" ht="10.199999999999999">
      <c r="B216" s="208"/>
      <c r="C216" s="209"/>
      <c r="D216" s="204" t="s">
        <v>200</v>
      </c>
      <c r="E216" s="210" t="s">
        <v>32</v>
      </c>
      <c r="F216" s="211" t="s">
        <v>297</v>
      </c>
      <c r="G216" s="209"/>
      <c r="H216" s="210" t="s">
        <v>32</v>
      </c>
      <c r="I216" s="212"/>
      <c r="J216" s="209"/>
      <c r="K216" s="209"/>
      <c r="L216" s="213"/>
      <c r="M216" s="214"/>
      <c r="N216" s="215"/>
      <c r="O216" s="215"/>
      <c r="P216" s="215"/>
      <c r="Q216" s="215"/>
      <c r="R216" s="215"/>
      <c r="S216" s="215"/>
      <c r="T216" s="216"/>
      <c r="AT216" s="217" t="s">
        <v>200</v>
      </c>
      <c r="AU216" s="217" t="s">
        <v>90</v>
      </c>
      <c r="AV216" s="13" t="s">
        <v>40</v>
      </c>
      <c r="AW216" s="13" t="s">
        <v>38</v>
      </c>
      <c r="AX216" s="13" t="s">
        <v>81</v>
      </c>
      <c r="AY216" s="217" t="s">
        <v>189</v>
      </c>
    </row>
    <row r="217" spans="1:65" s="14" customFormat="1" ht="10.199999999999999">
      <c r="B217" s="218"/>
      <c r="C217" s="219"/>
      <c r="D217" s="204" t="s">
        <v>200</v>
      </c>
      <c r="E217" s="220" t="s">
        <v>32</v>
      </c>
      <c r="F217" s="221" t="s">
        <v>326</v>
      </c>
      <c r="G217" s="219"/>
      <c r="H217" s="222">
        <v>9.7720000000000002</v>
      </c>
      <c r="I217" s="223"/>
      <c r="J217" s="219"/>
      <c r="K217" s="219"/>
      <c r="L217" s="224"/>
      <c r="M217" s="225"/>
      <c r="N217" s="226"/>
      <c r="O217" s="226"/>
      <c r="P217" s="226"/>
      <c r="Q217" s="226"/>
      <c r="R217" s="226"/>
      <c r="S217" s="226"/>
      <c r="T217" s="227"/>
      <c r="AT217" s="228" t="s">
        <v>200</v>
      </c>
      <c r="AU217" s="228" t="s">
        <v>90</v>
      </c>
      <c r="AV217" s="14" t="s">
        <v>90</v>
      </c>
      <c r="AW217" s="14" t="s">
        <v>38</v>
      </c>
      <c r="AX217" s="14" t="s">
        <v>81</v>
      </c>
      <c r="AY217" s="228" t="s">
        <v>189</v>
      </c>
    </row>
    <row r="218" spans="1:65" s="16" customFormat="1" ht="10.199999999999999">
      <c r="B218" s="240"/>
      <c r="C218" s="241"/>
      <c r="D218" s="204" t="s">
        <v>200</v>
      </c>
      <c r="E218" s="242" t="s">
        <v>32</v>
      </c>
      <c r="F218" s="243" t="s">
        <v>327</v>
      </c>
      <c r="G218" s="241"/>
      <c r="H218" s="244">
        <v>9.7720000000000002</v>
      </c>
      <c r="I218" s="245"/>
      <c r="J218" s="241"/>
      <c r="K218" s="241"/>
      <c r="L218" s="246"/>
      <c r="M218" s="247"/>
      <c r="N218" s="248"/>
      <c r="O218" s="248"/>
      <c r="P218" s="248"/>
      <c r="Q218" s="248"/>
      <c r="R218" s="248"/>
      <c r="S218" s="248"/>
      <c r="T218" s="249"/>
      <c r="AT218" s="250" t="s">
        <v>200</v>
      </c>
      <c r="AU218" s="250" t="s">
        <v>90</v>
      </c>
      <c r="AV218" s="16" t="s">
        <v>101</v>
      </c>
      <c r="AW218" s="16" t="s">
        <v>38</v>
      </c>
      <c r="AX218" s="16" t="s">
        <v>81</v>
      </c>
      <c r="AY218" s="250" t="s">
        <v>189</v>
      </c>
    </row>
    <row r="219" spans="1:65" s="15" customFormat="1" ht="10.199999999999999">
      <c r="B219" s="229"/>
      <c r="C219" s="230"/>
      <c r="D219" s="204" t="s">
        <v>200</v>
      </c>
      <c r="E219" s="231" t="s">
        <v>32</v>
      </c>
      <c r="F219" s="232" t="s">
        <v>204</v>
      </c>
      <c r="G219" s="230"/>
      <c r="H219" s="233">
        <v>9.7720000000000002</v>
      </c>
      <c r="I219" s="234"/>
      <c r="J219" s="230"/>
      <c r="K219" s="230"/>
      <c r="L219" s="235"/>
      <c r="M219" s="236"/>
      <c r="N219" s="237"/>
      <c r="O219" s="237"/>
      <c r="P219" s="237"/>
      <c r="Q219" s="237"/>
      <c r="R219" s="237"/>
      <c r="S219" s="237"/>
      <c r="T219" s="238"/>
      <c r="AT219" s="239" t="s">
        <v>200</v>
      </c>
      <c r="AU219" s="239" t="s">
        <v>90</v>
      </c>
      <c r="AV219" s="15" t="s">
        <v>196</v>
      </c>
      <c r="AW219" s="15" t="s">
        <v>38</v>
      </c>
      <c r="AX219" s="15" t="s">
        <v>40</v>
      </c>
      <c r="AY219" s="239" t="s">
        <v>189</v>
      </c>
    </row>
    <row r="220" spans="1:65" s="2" customFormat="1" ht="21.75" customHeight="1">
      <c r="A220" s="37"/>
      <c r="B220" s="38"/>
      <c r="C220" s="191" t="s">
        <v>328</v>
      </c>
      <c r="D220" s="191" t="s">
        <v>191</v>
      </c>
      <c r="E220" s="192" t="s">
        <v>329</v>
      </c>
      <c r="F220" s="193" t="s">
        <v>330</v>
      </c>
      <c r="G220" s="194" t="s">
        <v>281</v>
      </c>
      <c r="H220" s="195">
        <v>2.9319999999999999</v>
      </c>
      <c r="I220" s="196"/>
      <c r="J220" s="197">
        <f>ROUND(I220*H220,2)</f>
        <v>0</v>
      </c>
      <c r="K220" s="193" t="s">
        <v>195</v>
      </c>
      <c r="L220" s="42"/>
      <c r="M220" s="198" t="s">
        <v>32</v>
      </c>
      <c r="N220" s="199" t="s">
        <v>52</v>
      </c>
      <c r="O220" s="67"/>
      <c r="P220" s="200">
        <f>O220*H220</f>
        <v>0</v>
      </c>
      <c r="Q220" s="200">
        <v>0</v>
      </c>
      <c r="R220" s="200">
        <f>Q220*H220</f>
        <v>0</v>
      </c>
      <c r="S220" s="200">
        <v>0</v>
      </c>
      <c r="T220" s="201">
        <f>S220*H220</f>
        <v>0</v>
      </c>
      <c r="U220" s="37"/>
      <c r="V220" s="37"/>
      <c r="W220" s="37"/>
      <c r="X220" s="37"/>
      <c r="Y220" s="37"/>
      <c r="Z220" s="37"/>
      <c r="AA220" s="37"/>
      <c r="AB220" s="37"/>
      <c r="AC220" s="37"/>
      <c r="AD220" s="37"/>
      <c r="AE220" s="37"/>
      <c r="AR220" s="202" t="s">
        <v>196</v>
      </c>
      <c r="AT220" s="202" t="s">
        <v>191</v>
      </c>
      <c r="AU220" s="202" t="s">
        <v>90</v>
      </c>
      <c r="AY220" s="19" t="s">
        <v>189</v>
      </c>
      <c r="BE220" s="203">
        <f>IF(N220="základní",J220,0)</f>
        <v>0</v>
      </c>
      <c r="BF220" s="203">
        <f>IF(N220="snížená",J220,0)</f>
        <v>0</v>
      </c>
      <c r="BG220" s="203">
        <f>IF(N220="zákl. přenesená",J220,0)</f>
        <v>0</v>
      </c>
      <c r="BH220" s="203">
        <f>IF(N220="sníž. přenesená",J220,0)</f>
        <v>0</v>
      </c>
      <c r="BI220" s="203">
        <f>IF(N220="nulová",J220,0)</f>
        <v>0</v>
      </c>
      <c r="BJ220" s="19" t="s">
        <v>40</v>
      </c>
      <c r="BK220" s="203">
        <f>ROUND(I220*H220,2)</f>
        <v>0</v>
      </c>
      <c r="BL220" s="19" t="s">
        <v>196</v>
      </c>
      <c r="BM220" s="202" t="s">
        <v>331</v>
      </c>
    </row>
    <row r="221" spans="1:65" s="2" customFormat="1" ht="48">
      <c r="A221" s="37"/>
      <c r="B221" s="38"/>
      <c r="C221" s="39"/>
      <c r="D221" s="204" t="s">
        <v>198</v>
      </c>
      <c r="E221" s="39"/>
      <c r="F221" s="205" t="s">
        <v>324</v>
      </c>
      <c r="G221" s="39"/>
      <c r="H221" s="39"/>
      <c r="I221" s="112"/>
      <c r="J221" s="39"/>
      <c r="K221" s="39"/>
      <c r="L221" s="42"/>
      <c r="M221" s="206"/>
      <c r="N221" s="207"/>
      <c r="O221" s="67"/>
      <c r="P221" s="67"/>
      <c r="Q221" s="67"/>
      <c r="R221" s="67"/>
      <c r="S221" s="67"/>
      <c r="T221" s="68"/>
      <c r="U221" s="37"/>
      <c r="V221" s="37"/>
      <c r="W221" s="37"/>
      <c r="X221" s="37"/>
      <c r="Y221" s="37"/>
      <c r="Z221" s="37"/>
      <c r="AA221" s="37"/>
      <c r="AB221" s="37"/>
      <c r="AC221" s="37"/>
      <c r="AD221" s="37"/>
      <c r="AE221" s="37"/>
      <c r="AT221" s="19" t="s">
        <v>198</v>
      </c>
      <c r="AU221" s="19" t="s">
        <v>90</v>
      </c>
    </row>
    <row r="222" spans="1:65" s="14" customFormat="1" ht="10.199999999999999">
      <c r="B222" s="218"/>
      <c r="C222" s="219"/>
      <c r="D222" s="204" t="s">
        <v>200</v>
      </c>
      <c r="E222" s="220" t="s">
        <v>32</v>
      </c>
      <c r="F222" s="221" t="s">
        <v>332</v>
      </c>
      <c r="G222" s="219"/>
      <c r="H222" s="222">
        <v>2.9319999999999999</v>
      </c>
      <c r="I222" s="223"/>
      <c r="J222" s="219"/>
      <c r="K222" s="219"/>
      <c r="L222" s="224"/>
      <c r="M222" s="225"/>
      <c r="N222" s="226"/>
      <c r="O222" s="226"/>
      <c r="P222" s="226"/>
      <c r="Q222" s="226"/>
      <c r="R222" s="226"/>
      <c r="S222" s="226"/>
      <c r="T222" s="227"/>
      <c r="AT222" s="228" t="s">
        <v>200</v>
      </c>
      <c r="AU222" s="228" t="s">
        <v>90</v>
      </c>
      <c r="AV222" s="14" t="s">
        <v>90</v>
      </c>
      <c r="AW222" s="14" t="s">
        <v>38</v>
      </c>
      <c r="AX222" s="14" t="s">
        <v>40</v>
      </c>
      <c r="AY222" s="228" t="s">
        <v>189</v>
      </c>
    </row>
    <row r="223" spans="1:65" s="2" customFormat="1" ht="21.75" customHeight="1">
      <c r="A223" s="37"/>
      <c r="B223" s="38"/>
      <c r="C223" s="191" t="s">
        <v>333</v>
      </c>
      <c r="D223" s="191" t="s">
        <v>191</v>
      </c>
      <c r="E223" s="192" t="s">
        <v>334</v>
      </c>
      <c r="F223" s="193" t="s">
        <v>335</v>
      </c>
      <c r="G223" s="194" t="s">
        <v>281</v>
      </c>
      <c r="H223" s="195">
        <v>111.72</v>
      </c>
      <c r="I223" s="196"/>
      <c r="J223" s="197">
        <f>ROUND(I223*H223,2)</f>
        <v>0</v>
      </c>
      <c r="K223" s="193" t="s">
        <v>195</v>
      </c>
      <c r="L223" s="42"/>
      <c r="M223" s="198" t="s">
        <v>32</v>
      </c>
      <c r="N223" s="199" t="s">
        <v>52</v>
      </c>
      <c r="O223" s="67"/>
      <c r="P223" s="200">
        <f>O223*H223</f>
        <v>0</v>
      </c>
      <c r="Q223" s="200">
        <v>0</v>
      </c>
      <c r="R223" s="200">
        <f>Q223*H223</f>
        <v>0</v>
      </c>
      <c r="S223" s="200">
        <v>0</v>
      </c>
      <c r="T223" s="201">
        <f>S223*H223</f>
        <v>0</v>
      </c>
      <c r="U223" s="37"/>
      <c r="V223" s="37"/>
      <c r="W223" s="37"/>
      <c r="X223" s="37"/>
      <c r="Y223" s="37"/>
      <c r="Z223" s="37"/>
      <c r="AA223" s="37"/>
      <c r="AB223" s="37"/>
      <c r="AC223" s="37"/>
      <c r="AD223" s="37"/>
      <c r="AE223" s="37"/>
      <c r="AR223" s="202" t="s">
        <v>196</v>
      </c>
      <c r="AT223" s="202" t="s">
        <v>191</v>
      </c>
      <c r="AU223" s="202" t="s">
        <v>90</v>
      </c>
      <c r="AY223" s="19" t="s">
        <v>189</v>
      </c>
      <c r="BE223" s="203">
        <f>IF(N223="základní",J223,0)</f>
        <v>0</v>
      </c>
      <c r="BF223" s="203">
        <f>IF(N223="snížená",J223,0)</f>
        <v>0</v>
      </c>
      <c r="BG223" s="203">
        <f>IF(N223="zákl. přenesená",J223,0)</f>
        <v>0</v>
      </c>
      <c r="BH223" s="203">
        <f>IF(N223="sníž. přenesená",J223,0)</f>
        <v>0</v>
      </c>
      <c r="BI223" s="203">
        <f>IF(N223="nulová",J223,0)</f>
        <v>0</v>
      </c>
      <c r="BJ223" s="19" t="s">
        <v>40</v>
      </c>
      <c r="BK223" s="203">
        <f>ROUND(I223*H223,2)</f>
        <v>0</v>
      </c>
      <c r="BL223" s="19" t="s">
        <v>196</v>
      </c>
      <c r="BM223" s="202" t="s">
        <v>336</v>
      </c>
    </row>
    <row r="224" spans="1:65" s="2" customFormat="1" ht="172.8">
      <c r="A224" s="37"/>
      <c r="B224" s="38"/>
      <c r="C224" s="39"/>
      <c r="D224" s="204" t="s">
        <v>198</v>
      </c>
      <c r="E224" s="39"/>
      <c r="F224" s="205" t="s">
        <v>337</v>
      </c>
      <c r="G224" s="39"/>
      <c r="H224" s="39"/>
      <c r="I224" s="112"/>
      <c r="J224" s="39"/>
      <c r="K224" s="39"/>
      <c r="L224" s="42"/>
      <c r="M224" s="206"/>
      <c r="N224" s="207"/>
      <c r="O224" s="67"/>
      <c r="P224" s="67"/>
      <c r="Q224" s="67"/>
      <c r="R224" s="67"/>
      <c r="S224" s="67"/>
      <c r="T224" s="68"/>
      <c r="U224" s="37"/>
      <c r="V224" s="37"/>
      <c r="W224" s="37"/>
      <c r="X224" s="37"/>
      <c r="Y224" s="37"/>
      <c r="Z224" s="37"/>
      <c r="AA224" s="37"/>
      <c r="AB224" s="37"/>
      <c r="AC224" s="37"/>
      <c r="AD224" s="37"/>
      <c r="AE224" s="37"/>
      <c r="AT224" s="19" t="s">
        <v>198</v>
      </c>
      <c r="AU224" s="19" t="s">
        <v>90</v>
      </c>
    </row>
    <row r="225" spans="1:65" s="13" customFormat="1" ht="10.199999999999999">
      <c r="B225" s="208"/>
      <c r="C225" s="209"/>
      <c r="D225" s="204" t="s">
        <v>200</v>
      </c>
      <c r="E225" s="210" t="s">
        <v>32</v>
      </c>
      <c r="F225" s="211" t="s">
        <v>202</v>
      </c>
      <c r="G225" s="209"/>
      <c r="H225" s="210" t="s">
        <v>32</v>
      </c>
      <c r="I225" s="212"/>
      <c r="J225" s="209"/>
      <c r="K225" s="209"/>
      <c r="L225" s="213"/>
      <c r="M225" s="214"/>
      <c r="N225" s="215"/>
      <c r="O225" s="215"/>
      <c r="P225" s="215"/>
      <c r="Q225" s="215"/>
      <c r="R225" s="215"/>
      <c r="S225" s="215"/>
      <c r="T225" s="216"/>
      <c r="AT225" s="217" t="s">
        <v>200</v>
      </c>
      <c r="AU225" s="217" t="s">
        <v>90</v>
      </c>
      <c r="AV225" s="13" t="s">
        <v>40</v>
      </c>
      <c r="AW225" s="13" t="s">
        <v>38</v>
      </c>
      <c r="AX225" s="13" t="s">
        <v>81</v>
      </c>
      <c r="AY225" s="217" t="s">
        <v>189</v>
      </c>
    </row>
    <row r="226" spans="1:65" s="13" customFormat="1" ht="10.199999999999999">
      <c r="B226" s="208"/>
      <c r="C226" s="209"/>
      <c r="D226" s="204" t="s">
        <v>200</v>
      </c>
      <c r="E226" s="210" t="s">
        <v>32</v>
      </c>
      <c r="F226" s="211" t="s">
        <v>338</v>
      </c>
      <c r="G226" s="209"/>
      <c r="H226" s="210" t="s">
        <v>32</v>
      </c>
      <c r="I226" s="212"/>
      <c r="J226" s="209"/>
      <c r="K226" s="209"/>
      <c r="L226" s="213"/>
      <c r="M226" s="214"/>
      <c r="N226" s="215"/>
      <c r="O226" s="215"/>
      <c r="P226" s="215"/>
      <c r="Q226" s="215"/>
      <c r="R226" s="215"/>
      <c r="S226" s="215"/>
      <c r="T226" s="216"/>
      <c r="AT226" s="217" t="s">
        <v>200</v>
      </c>
      <c r="AU226" s="217" t="s">
        <v>90</v>
      </c>
      <c r="AV226" s="13" t="s">
        <v>40</v>
      </c>
      <c r="AW226" s="13" t="s">
        <v>38</v>
      </c>
      <c r="AX226" s="13" t="s">
        <v>81</v>
      </c>
      <c r="AY226" s="217" t="s">
        <v>189</v>
      </c>
    </row>
    <row r="227" spans="1:65" s="13" customFormat="1" ht="10.199999999999999">
      <c r="B227" s="208"/>
      <c r="C227" s="209"/>
      <c r="D227" s="204" t="s">
        <v>200</v>
      </c>
      <c r="E227" s="210" t="s">
        <v>32</v>
      </c>
      <c r="F227" s="211" t="s">
        <v>339</v>
      </c>
      <c r="G227" s="209"/>
      <c r="H227" s="210" t="s">
        <v>32</v>
      </c>
      <c r="I227" s="212"/>
      <c r="J227" s="209"/>
      <c r="K227" s="209"/>
      <c r="L227" s="213"/>
      <c r="M227" s="214"/>
      <c r="N227" s="215"/>
      <c r="O227" s="215"/>
      <c r="P227" s="215"/>
      <c r="Q227" s="215"/>
      <c r="R227" s="215"/>
      <c r="S227" s="215"/>
      <c r="T227" s="216"/>
      <c r="AT227" s="217" t="s">
        <v>200</v>
      </c>
      <c r="AU227" s="217" t="s">
        <v>90</v>
      </c>
      <c r="AV227" s="13" t="s">
        <v>40</v>
      </c>
      <c r="AW227" s="13" t="s">
        <v>38</v>
      </c>
      <c r="AX227" s="13" t="s">
        <v>81</v>
      </c>
      <c r="AY227" s="217" t="s">
        <v>189</v>
      </c>
    </row>
    <row r="228" spans="1:65" s="14" customFormat="1" ht="10.199999999999999">
      <c r="B228" s="218"/>
      <c r="C228" s="219"/>
      <c r="D228" s="204" t="s">
        <v>200</v>
      </c>
      <c r="E228" s="220" t="s">
        <v>32</v>
      </c>
      <c r="F228" s="221" t="s">
        <v>340</v>
      </c>
      <c r="G228" s="219"/>
      <c r="H228" s="222">
        <v>111.72</v>
      </c>
      <c r="I228" s="223"/>
      <c r="J228" s="219"/>
      <c r="K228" s="219"/>
      <c r="L228" s="224"/>
      <c r="M228" s="225"/>
      <c r="N228" s="226"/>
      <c r="O228" s="226"/>
      <c r="P228" s="226"/>
      <c r="Q228" s="226"/>
      <c r="R228" s="226"/>
      <c r="S228" s="226"/>
      <c r="T228" s="227"/>
      <c r="AT228" s="228" t="s">
        <v>200</v>
      </c>
      <c r="AU228" s="228" t="s">
        <v>90</v>
      </c>
      <c r="AV228" s="14" t="s">
        <v>90</v>
      </c>
      <c r="AW228" s="14" t="s">
        <v>38</v>
      </c>
      <c r="AX228" s="14" t="s">
        <v>81</v>
      </c>
      <c r="AY228" s="228" t="s">
        <v>189</v>
      </c>
    </row>
    <row r="229" spans="1:65" s="15" customFormat="1" ht="10.199999999999999">
      <c r="B229" s="229"/>
      <c r="C229" s="230"/>
      <c r="D229" s="204" t="s">
        <v>200</v>
      </c>
      <c r="E229" s="231" t="s">
        <v>32</v>
      </c>
      <c r="F229" s="232" t="s">
        <v>204</v>
      </c>
      <c r="G229" s="230"/>
      <c r="H229" s="233">
        <v>111.72</v>
      </c>
      <c r="I229" s="234"/>
      <c r="J229" s="230"/>
      <c r="K229" s="230"/>
      <c r="L229" s="235"/>
      <c r="M229" s="236"/>
      <c r="N229" s="237"/>
      <c r="O229" s="237"/>
      <c r="P229" s="237"/>
      <c r="Q229" s="237"/>
      <c r="R229" s="237"/>
      <c r="S229" s="237"/>
      <c r="T229" s="238"/>
      <c r="AT229" s="239" t="s">
        <v>200</v>
      </c>
      <c r="AU229" s="239" t="s">
        <v>90</v>
      </c>
      <c r="AV229" s="15" t="s">
        <v>196</v>
      </c>
      <c r="AW229" s="15" t="s">
        <v>38</v>
      </c>
      <c r="AX229" s="15" t="s">
        <v>40</v>
      </c>
      <c r="AY229" s="239" t="s">
        <v>189</v>
      </c>
    </row>
    <row r="230" spans="1:65" s="2" customFormat="1" ht="21.75" customHeight="1">
      <c r="A230" s="37"/>
      <c r="B230" s="38"/>
      <c r="C230" s="191" t="s">
        <v>341</v>
      </c>
      <c r="D230" s="191" t="s">
        <v>191</v>
      </c>
      <c r="E230" s="192" t="s">
        <v>342</v>
      </c>
      <c r="F230" s="193" t="s">
        <v>343</v>
      </c>
      <c r="G230" s="194" t="s">
        <v>281</v>
      </c>
      <c r="H230" s="195">
        <v>33.515999999999998</v>
      </c>
      <c r="I230" s="196"/>
      <c r="J230" s="197">
        <f>ROUND(I230*H230,2)</f>
        <v>0</v>
      </c>
      <c r="K230" s="193" t="s">
        <v>195</v>
      </c>
      <c r="L230" s="42"/>
      <c r="M230" s="198" t="s">
        <v>32</v>
      </c>
      <c r="N230" s="199" t="s">
        <v>52</v>
      </c>
      <c r="O230" s="67"/>
      <c r="P230" s="200">
        <f>O230*H230</f>
        <v>0</v>
      </c>
      <c r="Q230" s="200">
        <v>0</v>
      </c>
      <c r="R230" s="200">
        <f>Q230*H230</f>
        <v>0</v>
      </c>
      <c r="S230" s="200">
        <v>0</v>
      </c>
      <c r="T230" s="201">
        <f>S230*H230</f>
        <v>0</v>
      </c>
      <c r="U230" s="37"/>
      <c r="V230" s="37"/>
      <c r="W230" s="37"/>
      <c r="X230" s="37"/>
      <c r="Y230" s="37"/>
      <c r="Z230" s="37"/>
      <c r="AA230" s="37"/>
      <c r="AB230" s="37"/>
      <c r="AC230" s="37"/>
      <c r="AD230" s="37"/>
      <c r="AE230" s="37"/>
      <c r="AR230" s="202" t="s">
        <v>196</v>
      </c>
      <c r="AT230" s="202" t="s">
        <v>191</v>
      </c>
      <c r="AU230" s="202" t="s">
        <v>90</v>
      </c>
      <c r="AY230" s="19" t="s">
        <v>189</v>
      </c>
      <c r="BE230" s="203">
        <f>IF(N230="základní",J230,0)</f>
        <v>0</v>
      </c>
      <c r="BF230" s="203">
        <f>IF(N230="snížená",J230,0)</f>
        <v>0</v>
      </c>
      <c r="BG230" s="203">
        <f>IF(N230="zákl. přenesená",J230,0)</f>
        <v>0</v>
      </c>
      <c r="BH230" s="203">
        <f>IF(N230="sníž. přenesená",J230,0)</f>
        <v>0</v>
      </c>
      <c r="BI230" s="203">
        <f>IF(N230="nulová",J230,0)</f>
        <v>0</v>
      </c>
      <c r="BJ230" s="19" t="s">
        <v>40</v>
      </c>
      <c r="BK230" s="203">
        <f>ROUND(I230*H230,2)</f>
        <v>0</v>
      </c>
      <c r="BL230" s="19" t="s">
        <v>196</v>
      </c>
      <c r="BM230" s="202" t="s">
        <v>344</v>
      </c>
    </row>
    <row r="231" spans="1:65" s="2" customFormat="1" ht="172.8">
      <c r="A231" s="37"/>
      <c r="B231" s="38"/>
      <c r="C231" s="39"/>
      <c r="D231" s="204" t="s">
        <v>198</v>
      </c>
      <c r="E231" s="39"/>
      <c r="F231" s="205" t="s">
        <v>337</v>
      </c>
      <c r="G231" s="39"/>
      <c r="H231" s="39"/>
      <c r="I231" s="112"/>
      <c r="J231" s="39"/>
      <c r="K231" s="39"/>
      <c r="L231" s="42"/>
      <c r="M231" s="206"/>
      <c r="N231" s="207"/>
      <c r="O231" s="67"/>
      <c r="P231" s="67"/>
      <c r="Q231" s="67"/>
      <c r="R231" s="67"/>
      <c r="S231" s="67"/>
      <c r="T231" s="68"/>
      <c r="U231" s="37"/>
      <c r="V231" s="37"/>
      <c r="W231" s="37"/>
      <c r="X231" s="37"/>
      <c r="Y231" s="37"/>
      <c r="Z231" s="37"/>
      <c r="AA231" s="37"/>
      <c r="AB231" s="37"/>
      <c r="AC231" s="37"/>
      <c r="AD231" s="37"/>
      <c r="AE231" s="37"/>
      <c r="AT231" s="19" t="s">
        <v>198</v>
      </c>
      <c r="AU231" s="19" t="s">
        <v>90</v>
      </c>
    </row>
    <row r="232" spans="1:65" s="14" customFormat="1" ht="10.199999999999999">
      <c r="B232" s="218"/>
      <c r="C232" s="219"/>
      <c r="D232" s="204" t="s">
        <v>200</v>
      </c>
      <c r="E232" s="220" t="s">
        <v>32</v>
      </c>
      <c r="F232" s="221" t="s">
        <v>345</v>
      </c>
      <c r="G232" s="219"/>
      <c r="H232" s="222">
        <v>33.515999999999998</v>
      </c>
      <c r="I232" s="223"/>
      <c r="J232" s="219"/>
      <c r="K232" s="219"/>
      <c r="L232" s="224"/>
      <c r="M232" s="225"/>
      <c r="N232" s="226"/>
      <c r="O232" s="226"/>
      <c r="P232" s="226"/>
      <c r="Q232" s="226"/>
      <c r="R232" s="226"/>
      <c r="S232" s="226"/>
      <c r="T232" s="227"/>
      <c r="AT232" s="228" t="s">
        <v>200</v>
      </c>
      <c r="AU232" s="228" t="s">
        <v>90</v>
      </c>
      <c r="AV232" s="14" t="s">
        <v>90</v>
      </c>
      <c r="AW232" s="14" t="s">
        <v>38</v>
      </c>
      <c r="AX232" s="14" t="s">
        <v>40</v>
      </c>
      <c r="AY232" s="228" t="s">
        <v>189</v>
      </c>
    </row>
    <row r="233" spans="1:65" s="2" customFormat="1" ht="21.75" customHeight="1">
      <c r="A233" s="37"/>
      <c r="B233" s="38"/>
      <c r="C233" s="191" t="s">
        <v>346</v>
      </c>
      <c r="D233" s="191" t="s">
        <v>191</v>
      </c>
      <c r="E233" s="192" t="s">
        <v>347</v>
      </c>
      <c r="F233" s="193" t="s">
        <v>348</v>
      </c>
      <c r="G233" s="194" t="s">
        <v>117</v>
      </c>
      <c r="H233" s="195">
        <v>8.52</v>
      </c>
      <c r="I233" s="196"/>
      <c r="J233" s="197">
        <f>ROUND(I233*H233,2)</f>
        <v>0</v>
      </c>
      <c r="K233" s="193" t="s">
        <v>195</v>
      </c>
      <c r="L233" s="42"/>
      <c r="M233" s="198" t="s">
        <v>32</v>
      </c>
      <c r="N233" s="199" t="s">
        <v>52</v>
      </c>
      <c r="O233" s="67"/>
      <c r="P233" s="200">
        <f>O233*H233</f>
        <v>0</v>
      </c>
      <c r="Q233" s="200">
        <v>5.8E-4</v>
      </c>
      <c r="R233" s="200">
        <f>Q233*H233</f>
        <v>4.9416E-3</v>
      </c>
      <c r="S233" s="200">
        <v>0</v>
      </c>
      <c r="T233" s="201">
        <f>S233*H233</f>
        <v>0</v>
      </c>
      <c r="U233" s="37"/>
      <c r="V233" s="37"/>
      <c r="W233" s="37"/>
      <c r="X233" s="37"/>
      <c r="Y233" s="37"/>
      <c r="Z233" s="37"/>
      <c r="AA233" s="37"/>
      <c r="AB233" s="37"/>
      <c r="AC233" s="37"/>
      <c r="AD233" s="37"/>
      <c r="AE233" s="37"/>
      <c r="AR233" s="202" t="s">
        <v>196</v>
      </c>
      <c r="AT233" s="202" t="s">
        <v>191</v>
      </c>
      <c r="AU233" s="202" t="s">
        <v>90</v>
      </c>
      <c r="AY233" s="19" t="s">
        <v>189</v>
      </c>
      <c r="BE233" s="203">
        <f>IF(N233="základní",J233,0)</f>
        <v>0</v>
      </c>
      <c r="BF233" s="203">
        <f>IF(N233="snížená",J233,0)</f>
        <v>0</v>
      </c>
      <c r="BG233" s="203">
        <f>IF(N233="zákl. přenesená",J233,0)</f>
        <v>0</v>
      </c>
      <c r="BH233" s="203">
        <f>IF(N233="sníž. přenesená",J233,0)</f>
        <v>0</v>
      </c>
      <c r="BI233" s="203">
        <f>IF(N233="nulová",J233,0)</f>
        <v>0</v>
      </c>
      <c r="BJ233" s="19" t="s">
        <v>40</v>
      </c>
      <c r="BK233" s="203">
        <f>ROUND(I233*H233,2)</f>
        <v>0</v>
      </c>
      <c r="BL233" s="19" t="s">
        <v>196</v>
      </c>
      <c r="BM233" s="202" t="s">
        <v>349</v>
      </c>
    </row>
    <row r="234" spans="1:65" s="2" customFormat="1" ht="28.8">
      <c r="A234" s="37"/>
      <c r="B234" s="38"/>
      <c r="C234" s="39"/>
      <c r="D234" s="204" t="s">
        <v>198</v>
      </c>
      <c r="E234" s="39"/>
      <c r="F234" s="205" t="s">
        <v>350</v>
      </c>
      <c r="G234" s="39"/>
      <c r="H234" s="39"/>
      <c r="I234" s="112"/>
      <c r="J234" s="39"/>
      <c r="K234" s="39"/>
      <c r="L234" s="42"/>
      <c r="M234" s="206"/>
      <c r="N234" s="207"/>
      <c r="O234" s="67"/>
      <c r="P234" s="67"/>
      <c r="Q234" s="67"/>
      <c r="R234" s="67"/>
      <c r="S234" s="67"/>
      <c r="T234" s="68"/>
      <c r="U234" s="37"/>
      <c r="V234" s="37"/>
      <c r="W234" s="37"/>
      <c r="X234" s="37"/>
      <c r="Y234" s="37"/>
      <c r="Z234" s="37"/>
      <c r="AA234" s="37"/>
      <c r="AB234" s="37"/>
      <c r="AC234" s="37"/>
      <c r="AD234" s="37"/>
      <c r="AE234" s="37"/>
      <c r="AT234" s="19" t="s">
        <v>198</v>
      </c>
      <c r="AU234" s="19" t="s">
        <v>90</v>
      </c>
    </row>
    <row r="235" spans="1:65" s="13" customFormat="1" ht="10.199999999999999">
      <c r="B235" s="208"/>
      <c r="C235" s="209"/>
      <c r="D235" s="204" t="s">
        <v>200</v>
      </c>
      <c r="E235" s="210" t="s">
        <v>32</v>
      </c>
      <c r="F235" s="211" t="s">
        <v>313</v>
      </c>
      <c r="G235" s="209"/>
      <c r="H235" s="210" t="s">
        <v>32</v>
      </c>
      <c r="I235" s="212"/>
      <c r="J235" s="209"/>
      <c r="K235" s="209"/>
      <c r="L235" s="213"/>
      <c r="M235" s="214"/>
      <c r="N235" s="215"/>
      <c r="O235" s="215"/>
      <c r="P235" s="215"/>
      <c r="Q235" s="215"/>
      <c r="R235" s="215"/>
      <c r="S235" s="215"/>
      <c r="T235" s="216"/>
      <c r="AT235" s="217" t="s">
        <v>200</v>
      </c>
      <c r="AU235" s="217" t="s">
        <v>90</v>
      </c>
      <c r="AV235" s="13" t="s">
        <v>40</v>
      </c>
      <c r="AW235" s="13" t="s">
        <v>38</v>
      </c>
      <c r="AX235" s="13" t="s">
        <v>81</v>
      </c>
      <c r="AY235" s="217" t="s">
        <v>189</v>
      </c>
    </row>
    <row r="236" spans="1:65" s="13" customFormat="1" ht="10.199999999999999">
      <c r="B236" s="208"/>
      <c r="C236" s="209"/>
      <c r="D236" s="204" t="s">
        <v>200</v>
      </c>
      <c r="E236" s="210" t="s">
        <v>32</v>
      </c>
      <c r="F236" s="211" t="s">
        <v>202</v>
      </c>
      <c r="G236" s="209"/>
      <c r="H236" s="210" t="s">
        <v>32</v>
      </c>
      <c r="I236" s="212"/>
      <c r="J236" s="209"/>
      <c r="K236" s="209"/>
      <c r="L236" s="213"/>
      <c r="M236" s="214"/>
      <c r="N236" s="215"/>
      <c r="O236" s="215"/>
      <c r="P236" s="215"/>
      <c r="Q236" s="215"/>
      <c r="R236" s="215"/>
      <c r="S236" s="215"/>
      <c r="T236" s="216"/>
      <c r="AT236" s="217" t="s">
        <v>200</v>
      </c>
      <c r="AU236" s="217" t="s">
        <v>90</v>
      </c>
      <c r="AV236" s="13" t="s">
        <v>40</v>
      </c>
      <c r="AW236" s="13" t="s">
        <v>38</v>
      </c>
      <c r="AX236" s="13" t="s">
        <v>81</v>
      </c>
      <c r="AY236" s="217" t="s">
        <v>189</v>
      </c>
    </row>
    <row r="237" spans="1:65" s="13" customFormat="1" ht="10.199999999999999">
      <c r="B237" s="208"/>
      <c r="C237" s="209"/>
      <c r="D237" s="204" t="s">
        <v>200</v>
      </c>
      <c r="E237" s="210" t="s">
        <v>32</v>
      </c>
      <c r="F237" s="211" t="s">
        <v>297</v>
      </c>
      <c r="G237" s="209"/>
      <c r="H237" s="210" t="s">
        <v>32</v>
      </c>
      <c r="I237" s="212"/>
      <c r="J237" s="209"/>
      <c r="K237" s="209"/>
      <c r="L237" s="213"/>
      <c r="M237" s="214"/>
      <c r="N237" s="215"/>
      <c r="O237" s="215"/>
      <c r="P237" s="215"/>
      <c r="Q237" s="215"/>
      <c r="R237" s="215"/>
      <c r="S237" s="215"/>
      <c r="T237" s="216"/>
      <c r="AT237" s="217" t="s">
        <v>200</v>
      </c>
      <c r="AU237" s="217" t="s">
        <v>90</v>
      </c>
      <c r="AV237" s="13" t="s">
        <v>40</v>
      </c>
      <c r="AW237" s="13" t="s">
        <v>38</v>
      </c>
      <c r="AX237" s="13" t="s">
        <v>81</v>
      </c>
      <c r="AY237" s="217" t="s">
        <v>189</v>
      </c>
    </row>
    <row r="238" spans="1:65" s="14" customFormat="1" ht="10.199999999999999">
      <c r="B238" s="218"/>
      <c r="C238" s="219"/>
      <c r="D238" s="204" t="s">
        <v>200</v>
      </c>
      <c r="E238" s="220" t="s">
        <v>32</v>
      </c>
      <c r="F238" s="221" t="s">
        <v>351</v>
      </c>
      <c r="G238" s="219"/>
      <c r="H238" s="222">
        <v>8.52</v>
      </c>
      <c r="I238" s="223"/>
      <c r="J238" s="219"/>
      <c r="K238" s="219"/>
      <c r="L238" s="224"/>
      <c r="M238" s="225"/>
      <c r="N238" s="226"/>
      <c r="O238" s="226"/>
      <c r="P238" s="226"/>
      <c r="Q238" s="226"/>
      <c r="R238" s="226"/>
      <c r="S238" s="226"/>
      <c r="T238" s="227"/>
      <c r="AT238" s="228" t="s">
        <v>200</v>
      </c>
      <c r="AU238" s="228" t="s">
        <v>90</v>
      </c>
      <c r="AV238" s="14" t="s">
        <v>90</v>
      </c>
      <c r="AW238" s="14" t="s">
        <v>38</v>
      </c>
      <c r="AX238" s="14" t="s">
        <v>81</v>
      </c>
      <c r="AY238" s="228" t="s">
        <v>189</v>
      </c>
    </row>
    <row r="239" spans="1:65" s="15" customFormat="1" ht="10.199999999999999">
      <c r="B239" s="229"/>
      <c r="C239" s="230"/>
      <c r="D239" s="204" t="s">
        <v>200</v>
      </c>
      <c r="E239" s="231" t="s">
        <v>32</v>
      </c>
      <c r="F239" s="232" t="s">
        <v>204</v>
      </c>
      <c r="G239" s="230"/>
      <c r="H239" s="233">
        <v>8.52</v>
      </c>
      <c r="I239" s="234"/>
      <c r="J239" s="230"/>
      <c r="K239" s="230"/>
      <c r="L239" s="235"/>
      <c r="M239" s="236"/>
      <c r="N239" s="237"/>
      <c r="O239" s="237"/>
      <c r="P239" s="237"/>
      <c r="Q239" s="237"/>
      <c r="R239" s="237"/>
      <c r="S239" s="237"/>
      <c r="T239" s="238"/>
      <c r="AT239" s="239" t="s">
        <v>200</v>
      </c>
      <c r="AU239" s="239" t="s">
        <v>90</v>
      </c>
      <c r="AV239" s="15" t="s">
        <v>196</v>
      </c>
      <c r="AW239" s="15" t="s">
        <v>38</v>
      </c>
      <c r="AX239" s="15" t="s">
        <v>40</v>
      </c>
      <c r="AY239" s="239" t="s">
        <v>189</v>
      </c>
    </row>
    <row r="240" spans="1:65" s="2" customFormat="1" ht="21.75" customHeight="1">
      <c r="A240" s="37"/>
      <c r="B240" s="38"/>
      <c r="C240" s="191" t="s">
        <v>352</v>
      </c>
      <c r="D240" s="191" t="s">
        <v>191</v>
      </c>
      <c r="E240" s="192" t="s">
        <v>353</v>
      </c>
      <c r="F240" s="193" t="s">
        <v>354</v>
      </c>
      <c r="G240" s="194" t="s">
        <v>117</v>
      </c>
      <c r="H240" s="195">
        <v>45.6</v>
      </c>
      <c r="I240" s="196"/>
      <c r="J240" s="197">
        <f>ROUND(I240*H240,2)</f>
        <v>0</v>
      </c>
      <c r="K240" s="193" t="s">
        <v>195</v>
      </c>
      <c r="L240" s="42"/>
      <c r="M240" s="198" t="s">
        <v>32</v>
      </c>
      <c r="N240" s="199" t="s">
        <v>52</v>
      </c>
      <c r="O240" s="67"/>
      <c r="P240" s="200">
        <f>O240*H240</f>
        <v>0</v>
      </c>
      <c r="Q240" s="200">
        <v>5.9000000000000003E-4</v>
      </c>
      <c r="R240" s="200">
        <f>Q240*H240</f>
        <v>2.6904000000000001E-2</v>
      </c>
      <c r="S240" s="200">
        <v>0</v>
      </c>
      <c r="T240" s="201">
        <f>S240*H240</f>
        <v>0</v>
      </c>
      <c r="U240" s="37"/>
      <c r="V240" s="37"/>
      <c r="W240" s="37"/>
      <c r="X240" s="37"/>
      <c r="Y240" s="37"/>
      <c r="Z240" s="37"/>
      <c r="AA240" s="37"/>
      <c r="AB240" s="37"/>
      <c r="AC240" s="37"/>
      <c r="AD240" s="37"/>
      <c r="AE240" s="37"/>
      <c r="AR240" s="202" t="s">
        <v>196</v>
      </c>
      <c r="AT240" s="202" t="s">
        <v>191</v>
      </c>
      <c r="AU240" s="202" t="s">
        <v>90</v>
      </c>
      <c r="AY240" s="19" t="s">
        <v>189</v>
      </c>
      <c r="BE240" s="203">
        <f>IF(N240="základní",J240,0)</f>
        <v>0</v>
      </c>
      <c r="BF240" s="203">
        <f>IF(N240="snížená",J240,0)</f>
        <v>0</v>
      </c>
      <c r="BG240" s="203">
        <f>IF(N240="zákl. přenesená",J240,0)</f>
        <v>0</v>
      </c>
      <c r="BH240" s="203">
        <f>IF(N240="sníž. přenesená",J240,0)</f>
        <v>0</v>
      </c>
      <c r="BI240" s="203">
        <f>IF(N240="nulová",J240,0)</f>
        <v>0</v>
      </c>
      <c r="BJ240" s="19" t="s">
        <v>40</v>
      </c>
      <c r="BK240" s="203">
        <f>ROUND(I240*H240,2)</f>
        <v>0</v>
      </c>
      <c r="BL240" s="19" t="s">
        <v>196</v>
      </c>
      <c r="BM240" s="202" t="s">
        <v>355</v>
      </c>
    </row>
    <row r="241" spans="1:65" s="2" customFormat="1" ht="28.8">
      <c r="A241" s="37"/>
      <c r="B241" s="38"/>
      <c r="C241" s="39"/>
      <c r="D241" s="204" t="s">
        <v>198</v>
      </c>
      <c r="E241" s="39"/>
      <c r="F241" s="205" t="s">
        <v>350</v>
      </c>
      <c r="G241" s="39"/>
      <c r="H241" s="39"/>
      <c r="I241" s="112"/>
      <c r="J241" s="39"/>
      <c r="K241" s="39"/>
      <c r="L241" s="42"/>
      <c r="M241" s="206"/>
      <c r="N241" s="207"/>
      <c r="O241" s="67"/>
      <c r="P241" s="67"/>
      <c r="Q241" s="67"/>
      <c r="R241" s="67"/>
      <c r="S241" s="67"/>
      <c r="T241" s="68"/>
      <c r="U241" s="37"/>
      <c r="V241" s="37"/>
      <c r="W241" s="37"/>
      <c r="X241" s="37"/>
      <c r="Y241" s="37"/>
      <c r="Z241" s="37"/>
      <c r="AA241" s="37"/>
      <c r="AB241" s="37"/>
      <c r="AC241" s="37"/>
      <c r="AD241" s="37"/>
      <c r="AE241" s="37"/>
      <c r="AT241" s="19" t="s">
        <v>198</v>
      </c>
      <c r="AU241" s="19" t="s">
        <v>90</v>
      </c>
    </row>
    <row r="242" spans="1:65" s="13" customFormat="1" ht="10.199999999999999">
      <c r="B242" s="208"/>
      <c r="C242" s="209"/>
      <c r="D242" s="204" t="s">
        <v>200</v>
      </c>
      <c r="E242" s="210" t="s">
        <v>32</v>
      </c>
      <c r="F242" s="211" t="s">
        <v>202</v>
      </c>
      <c r="G242" s="209"/>
      <c r="H242" s="210" t="s">
        <v>32</v>
      </c>
      <c r="I242" s="212"/>
      <c r="J242" s="209"/>
      <c r="K242" s="209"/>
      <c r="L242" s="213"/>
      <c r="M242" s="214"/>
      <c r="N242" s="215"/>
      <c r="O242" s="215"/>
      <c r="P242" s="215"/>
      <c r="Q242" s="215"/>
      <c r="R242" s="215"/>
      <c r="S242" s="215"/>
      <c r="T242" s="216"/>
      <c r="AT242" s="217" t="s">
        <v>200</v>
      </c>
      <c r="AU242" s="217" t="s">
        <v>90</v>
      </c>
      <c r="AV242" s="13" t="s">
        <v>40</v>
      </c>
      <c r="AW242" s="13" t="s">
        <v>38</v>
      </c>
      <c r="AX242" s="13" t="s">
        <v>81</v>
      </c>
      <c r="AY242" s="217" t="s">
        <v>189</v>
      </c>
    </row>
    <row r="243" spans="1:65" s="13" customFormat="1" ht="10.199999999999999">
      <c r="B243" s="208"/>
      <c r="C243" s="209"/>
      <c r="D243" s="204" t="s">
        <v>200</v>
      </c>
      <c r="E243" s="210" t="s">
        <v>32</v>
      </c>
      <c r="F243" s="211" t="s">
        <v>338</v>
      </c>
      <c r="G243" s="209"/>
      <c r="H243" s="210" t="s">
        <v>32</v>
      </c>
      <c r="I243" s="212"/>
      <c r="J243" s="209"/>
      <c r="K243" s="209"/>
      <c r="L243" s="213"/>
      <c r="M243" s="214"/>
      <c r="N243" s="215"/>
      <c r="O243" s="215"/>
      <c r="P243" s="215"/>
      <c r="Q243" s="215"/>
      <c r="R243" s="215"/>
      <c r="S243" s="215"/>
      <c r="T243" s="216"/>
      <c r="AT243" s="217" t="s">
        <v>200</v>
      </c>
      <c r="AU243" s="217" t="s">
        <v>90</v>
      </c>
      <c r="AV243" s="13" t="s">
        <v>40</v>
      </c>
      <c r="AW243" s="13" t="s">
        <v>38</v>
      </c>
      <c r="AX243" s="13" t="s">
        <v>81</v>
      </c>
      <c r="AY243" s="217" t="s">
        <v>189</v>
      </c>
    </row>
    <row r="244" spans="1:65" s="13" customFormat="1" ht="10.199999999999999">
      <c r="B244" s="208"/>
      <c r="C244" s="209"/>
      <c r="D244" s="204" t="s">
        <v>200</v>
      </c>
      <c r="E244" s="210" t="s">
        <v>32</v>
      </c>
      <c r="F244" s="211" t="s">
        <v>339</v>
      </c>
      <c r="G244" s="209"/>
      <c r="H244" s="210" t="s">
        <v>32</v>
      </c>
      <c r="I244" s="212"/>
      <c r="J244" s="209"/>
      <c r="K244" s="209"/>
      <c r="L244" s="213"/>
      <c r="M244" s="214"/>
      <c r="N244" s="215"/>
      <c r="O244" s="215"/>
      <c r="P244" s="215"/>
      <c r="Q244" s="215"/>
      <c r="R244" s="215"/>
      <c r="S244" s="215"/>
      <c r="T244" s="216"/>
      <c r="AT244" s="217" t="s">
        <v>200</v>
      </c>
      <c r="AU244" s="217" t="s">
        <v>90</v>
      </c>
      <c r="AV244" s="13" t="s">
        <v>40</v>
      </c>
      <c r="AW244" s="13" t="s">
        <v>38</v>
      </c>
      <c r="AX244" s="13" t="s">
        <v>81</v>
      </c>
      <c r="AY244" s="217" t="s">
        <v>189</v>
      </c>
    </row>
    <row r="245" spans="1:65" s="14" customFormat="1" ht="10.199999999999999">
      <c r="B245" s="218"/>
      <c r="C245" s="219"/>
      <c r="D245" s="204" t="s">
        <v>200</v>
      </c>
      <c r="E245" s="220" t="s">
        <v>32</v>
      </c>
      <c r="F245" s="221" t="s">
        <v>356</v>
      </c>
      <c r="G245" s="219"/>
      <c r="H245" s="222">
        <v>45.6</v>
      </c>
      <c r="I245" s="223"/>
      <c r="J245" s="219"/>
      <c r="K245" s="219"/>
      <c r="L245" s="224"/>
      <c r="M245" s="225"/>
      <c r="N245" s="226"/>
      <c r="O245" s="226"/>
      <c r="P245" s="226"/>
      <c r="Q245" s="226"/>
      <c r="R245" s="226"/>
      <c r="S245" s="226"/>
      <c r="T245" s="227"/>
      <c r="AT245" s="228" t="s">
        <v>200</v>
      </c>
      <c r="AU245" s="228" t="s">
        <v>90</v>
      </c>
      <c r="AV245" s="14" t="s">
        <v>90</v>
      </c>
      <c r="AW245" s="14" t="s">
        <v>38</v>
      </c>
      <c r="AX245" s="14" t="s">
        <v>81</v>
      </c>
      <c r="AY245" s="228" t="s">
        <v>189</v>
      </c>
    </row>
    <row r="246" spans="1:65" s="15" customFormat="1" ht="10.199999999999999">
      <c r="B246" s="229"/>
      <c r="C246" s="230"/>
      <c r="D246" s="204" t="s">
        <v>200</v>
      </c>
      <c r="E246" s="231" t="s">
        <v>32</v>
      </c>
      <c r="F246" s="232" t="s">
        <v>204</v>
      </c>
      <c r="G246" s="230"/>
      <c r="H246" s="233">
        <v>45.6</v>
      </c>
      <c r="I246" s="234"/>
      <c r="J246" s="230"/>
      <c r="K246" s="230"/>
      <c r="L246" s="235"/>
      <c r="M246" s="236"/>
      <c r="N246" s="237"/>
      <c r="O246" s="237"/>
      <c r="P246" s="237"/>
      <c r="Q246" s="237"/>
      <c r="R246" s="237"/>
      <c r="S246" s="237"/>
      <c r="T246" s="238"/>
      <c r="AT246" s="239" t="s">
        <v>200</v>
      </c>
      <c r="AU246" s="239" t="s">
        <v>90</v>
      </c>
      <c r="AV246" s="15" t="s">
        <v>196</v>
      </c>
      <c r="AW246" s="15" t="s">
        <v>38</v>
      </c>
      <c r="AX246" s="15" t="s">
        <v>40</v>
      </c>
      <c r="AY246" s="239" t="s">
        <v>189</v>
      </c>
    </row>
    <row r="247" spans="1:65" s="2" customFormat="1" ht="21.75" customHeight="1">
      <c r="A247" s="37"/>
      <c r="B247" s="38"/>
      <c r="C247" s="191" t="s">
        <v>357</v>
      </c>
      <c r="D247" s="191" t="s">
        <v>191</v>
      </c>
      <c r="E247" s="192" t="s">
        <v>358</v>
      </c>
      <c r="F247" s="193" t="s">
        <v>359</v>
      </c>
      <c r="G247" s="194" t="s">
        <v>117</v>
      </c>
      <c r="H247" s="195">
        <v>8.52</v>
      </c>
      <c r="I247" s="196"/>
      <c r="J247" s="197">
        <f>ROUND(I247*H247,2)</f>
        <v>0</v>
      </c>
      <c r="K247" s="193" t="s">
        <v>195</v>
      </c>
      <c r="L247" s="42"/>
      <c r="M247" s="198" t="s">
        <v>32</v>
      </c>
      <c r="N247" s="199" t="s">
        <v>52</v>
      </c>
      <c r="O247" s="67"/>
      <c r="P247" s="200">
        <f>O247*H247</f>
        <v>0</v>
      </c>
      <c r="Q247" s="200">
        <v>0</v>
      </c>
      <c r="R247" s="200">
        <f>Q247*H247</f>
        <v>0</v>
      </c>
      <c r="S247" s="200">
        <v>0</v>
      </c>
      <c r="T247" s="201">
        <f>S247*H247</f>
        <v>0</v>
      </c>
      <c r="U247" s="37"/>
      <c r="V247" s="37"/>
      <c r="W247" s="37"/>
      <c r="X247" s="37"/>
      <c r="Y247" s="37"/>
      <c r="Z247" s="37"/>
      <c r="AA247" s="37"/>
      <c r="AB247" s="37"/>
      <c r="AC247" s="37"/>
      <c r="AD247" s="37"/>
      <c r="AE247" s="37"/>
      <c r="AR247" s="202" t="s">
        <v>196</v>
      </c>
      <c r="AT247" s="202" t="s">
        <v>191</v>
      </c>
      <c r="AU247" s="202" t="s">
        <v>90</v>
      </c>
      <c r="AY247" s="19" t="s">
        <v>189</v>
      </c>
      <c r="BE247" s="203">
        <f>IF(N247="základní",J247,0)</f>
        <v>0</v>
      </c>
      <c r="BF247" s="203">
        <f>IF(N247="snížená",J247,0)</f>
        <v>0</v>
      </c>
      <c r="BG247" s="203">
        <f>IF(N247="zákl. přenesená",J247,0)</f>
        <v>0</v>
      </c>
      <c r="BH247" s="203">
        <f>IF(N247="sníž. přenesená",J247,0)</f>
        <v>0</v>
      </c>
      <c r="BI247" s="203">
        <f>IF(N247="nulová",J247,0)</f>
        <v>0</v>
      </c>
      <c r="BJ247" s="19" t="s">
        <v>40</v>
      </c>
      <c r="BK247" s="203">
        <f>ROUND(I247*H247,2)</f>
        <v>0</v>
      </c>
      <c r="BL247" s="19" t="s">
        <v>196</v>
      </c>
      <c r="BM247" s="202" t="s">
        <v>360</v>
      </c>
    </row>
    <row r="248" spans="1:65" s="2" customFormat="1" ht="21.75" customHeight="1">
      <c r="A248" s="37"/>
      <c r="B248" s="38"/>
      <c r="C248" s="191" t="s">
        <v>361</v>
      </c>
      <c r="D248" s="191" t="s">
        <v>191</v>
      </c>
      <c r="E248" s="192" t="s">
        <v>362</v>
      </c>
      <c r="F248" s="193" t="s">
        <v>363</v>
      </c>
      <c r="G248" s="194" t="s">
        <v>117</v>
      </c>
      <c r="H248" s="195">
        <v>45.6</v>
      </c>
      <c r="I248" s="196"/>
      <c r="J248" s="197">
        <f>ROUND(I248*H248,2)</f>
        <v>0</v>
      </c>
      <c r="K248" s="193" t="s">
        <v>195</v>
      </c>
      <c r="L248" s="42"/>
      <c r="M248" s="198" t="s">
        <v>32</v>
      </c>
      <c r="N248" s="199" t="s">
        <v>52</v>
      </c>
      <c r="O248" s="67"/>
      <c r="P248" s="200">
        <f>O248*H248</f>
        <v>0</v>
      </c>
      <c r="Q248" s="200">
        <v>0</v>
      </c>
      <c r="R248" s="200">
        <f>Q248*H248</f>
        <v>0</v>
      </c>
      <c r="S248" s="200">
        <v>0</v>
      </c>
      <c r="T248" s="201">
        <f>S248*H248</f>
        <v>0</v>
      </c>
      <c r="U248" s="37"/>
      <c r="V248" s="37"/>
      <c r="W248" s="37"/>
      <c r="X248" s="37"/>
      <c r="Y248" s="37"/>
      <c r="Z248" s="37"/>
      <c r="AA248" s="37"/>
      <c r="AB248" s="37"/>
      <c r="AC248" s="37"/>
      <c r="AD248" s="37"/>
      <c r="AE248" s="37"/>
      <c r="AR248" s="202" t="s">
        <v>196</v>
      </c>
      <c r="AT248" s="202" t="s">
        <v>191</v>
      </c>
      <c r="AU248" s="202" t="s">
        <v>90</v>
      </c>
      <c r="AY248" s="19" t="s">
        <v>189</v>
      </c>
      <c r="BE248" s="203">
        <f>IF(N248="základní",J248,0)</f>
        <v>0</v>
      </c>
      <c r="BF248" s="203">
        <f>IF(N248="snížená",J248,0)</f>
        <v>0</v>
      </c>
      <c r="BG248" s="203">
        <f>IF(N248="zákl. přenesená",J248,0)</f>
        <v>0</v>
      </c>
      <c r="BH248" s="203">
        <f>IF(N248="sníž. přenesená",J248,0)</f>
        <v>0</v>
      </c>
      <c r="BI248" s="203">
        <f>IF(N248="nulová",J248,0)</f>
        <v>0</v>
      </c>
      <c r="BJ248" s="19" t="s">
        <v>40</v>
      </c>
      <c r="BK248" s="203">
        <f>ROUND(I248*H248,2)</f>
        <v>0</v>
      </c>
      <c r="BL248" s="19" t="s">
        <v>196</v>
      </c>
      <c r="BM248" s="202" t="s">
        <v>364</v>
      </c>
    </row>
    <row r="249" spans="1:65" s="2" customFormat="1" ht="21.75" customHeight="1">
      <c r="A249" s="37"/>
      <c r="B249" s="38"/>
      <c r="C249" s="191" t="s">
        <v>365</v>
      </c>
      <c r="D249" s="191" t="s">
        <v>191</v>
      </c>
      <c r="E249" s="192" t="s">
        <v>366</v>
      </c>
      <c r="F249" s="193" t="s">
        <v>367</v>
      </c>
      <c r="G249" s="194" t="s">
        <v>281</v>
      </c>
      <c r="H249" s="195">
        <v>13.198</v>
      </c>
      <c r="I249" s="196"/>
      <c r="J249" s="197">
        <f>ROUND(I249*H249,2)</f>
        <v>0</v>
      </c>
      <c r="K249" s="193" t="s">
        <v>195</v>
      </c>
      <c r="L249" s="42"/>
      <c r="M249" s="198" t="s">
        <v>32</v>
      </c>
      <c r="N249" s="199" t="s">
        <v>52</v>
      </c>
      <c r="O249" s="67"/>
      <c r="P249" s="200">
        <f>O249*H249</f>
        <v>0</v>
      </c>
      <c r="Q249" s="200">
        <v>0</v>
      </c>
      <c r="R249" s="200">
        <f>Q249*H249</f>
        <v>0</v>
      </c>
      <c r="S249" s="200">
        <v>0</v>
      </c>
      <c r="T249" s="201">
        <f>S249*H249</f>
        <v>0</v>
      </c>
      <c r="U249" s="37"/>
      <c r="V249" s="37"/>
      <c r="W249" s="37"/>
      <c r="X249" s="37"/>
      <c r="Y249" s="37"/>
      <c r="Z249" s="37"/>
      <c r="AA249" s="37"/>
      <c r="AB249" s="37"/>
      <c r="AC249" s="37"/>
      <c r="AD249" s="37"/>
      <c r="AE249" s="37"/>
      <c r="AR249" s="202" t="s">
        <v>196</v>
      </c>
      <c r="AT249" s="202" t="s">
        <v>191</v>
      </c>
      <c r="AU249" s="202" t="s">
        <v>90</v>
      </c>
      <c r="AY249" s="19" t="s">
        <v>189</v>
      </c>
      <c r="BE249" s="203">
        <f>IF(N249="základní",J249,0)</f>
        <v>0</v>
      </c>
      <c r="BF249" s="203">
        <f>IF(N249="snížená",J249,0)</f>
        <v>0</v>
      </c>
      <c r="BG249" s="203">
        <f>IF(N249="zákl. přenesená",J249,0)</f>
        <v>0</v>
      </c>
      <c r="BH249" s="203">
        <f>IF(N249="sníž. přenesená",J249,0)</f>
        <v>0</v>
      </c>
      <c r="BI249" s="203">
        <f>IF(N249="nulová",J249,0)</f>
        <v>0</v>
      </c>
      <c r="BJ249" s="19" t="s">
        <v>40</v>
      </c>
      <c r="BK249" s="203">
        <f>ROUND(I249*H249,2)</f>
        <v>0</v>
      </c>
      <c r="BL249" s="19" t="s">
        <v>196</v>
      </c>
      <c r="BM249" s="202" t="s">
        <v>368</v>
      </c>
    </row>
    <row r="250" spans="1:65" s="2" customFormat="1" ht="86.4">
      <c r="A250" s="37"/>
      <c r="B250" s="38"/>
      <c r="C250" s="39"/>
      <c r="D250" s="204" t="s">
        <v>198</v>
      </c>
      <c r="E250" s="39"/>
      <c r="F250" s="205" t="s">
        <v>369</v>
      </c>
      <c r="G250" s="39"/>
      <c r="H250" s="39"/>
      <c r="I250" s="112"/>
      <c r="J250" s="39"/>
      <c r="K250" s="39"/>
      <c r="L250" s="42"/>
      <c r="M250" s="206"/>
      <c r="N250" s="207"/>
      <c r="O250" s="67"/>
      <c r="P250" s="67"/>
      <c r="Q250" s="67"/>
      <c r="R250" s="67"/>
      <c r="S250" s="67"/>
      <c r="T250" s="68"/>
      <c r="U250" s="37"/>
      <c r="V250" s="37"/>
      <c r="W250" s="37"/>
      <c r="X250" s="37"/>
      <c r="Y250" s="37"/>
      <c r="Z250" s="37"/>
      <c r="AA250" s="37"/>
      <c r="AB250" s="37"/>
      <c r="AC250" s="37"/>
      <c r="AD250" s="37"/>
      <c r="AE250" s="37"/>
      <c r="AT250" s="19" t="s">
        <v>198</v>
      </c>
      <c r="AU250" s="19" t="s">
        <v>90</v>
      </c>
    </row>
    <row r="251" spans="1:65" s="2" customFormat="1" ht="28.8">
      <c r="A251" s="37"/>
      <c r="B251" s="38"/>
      <c r="C251" s="39"/>
      <c r="D251" s="204" t="s">
        <v>230</v>
      </c>
      <c r="E251" s="39"/>
      <c r="F251" s="205" t="s">
        <v>370</v>
      </c>
      <c r="G251" s="39"/>
      <c r="H251" s="39"/>
      <c r="I251" s="112"/>
      <c r="J251" s="39"/>
      <c r="K251" s="39"/>
      <c r="L251" s="42"/>
      <c r="M251" s="206"/>
      <c r="N251" s="207"/>
      <c r="O251" s="67"/>
      <c r="P251" s="67"/>
      <c r="Q251" s="67"/>
      <c r="R251" s="67"/>
      <c r="S251" s="67"/>
      <c r="T251" s="68"/>
      <c r="U251" s="37"/>
      <c r="V251" s="37"/>
      <c r="W251" s="37"/>
      <c r="X251" s="37"/>
      <c r="Y251" s="37"/>
      <c r="Z251" s="37"/>
      <c r="AA251" s="37"/>
      <c r="AB251" s="37"/>
      <c r="AC251" s="37"/>
      <c r="AD251" s="37"/>
      <c r="AE251" s="37"/>
      <c r="AT251" s="19" t="s">
        <v>230</v>
      </c>
      <c r="AU251" s="19" t="s">
        <v>90</v>
      </c>
    </row>
    <row r="252" spans="1:65" s="13" customFormat="1" ht="10.199999999999999">
      <c r="B252" s="208"/>
      <c r="C252" s="209"/>
      <c r="D252" s="204" t="s">
        <v>200</v>
      </c>
      <c r="E252" s="210" t="s">
        <v>32</v>
      </c>
      <c r="F252" s="211" t="s">
        <v>313</v>
      </c>
      <c r="G252" s="209"/>
      <c r="H252" s="210" t="s">
        <v>32</v>
      </c>
      <c r="I252" s="212"/>
      <c r="J252" s="209"/>
      <c r="K252" s="209"/>
      <c r="L252" s="213"/>
      <c r="M252" s="214"/>
      <c r="N252" s="215"/>
      <c r="O252" s="215"/>
      <c r="P252" s="215"/>
      <c r="Q252" s="215"/>
      <c r="R252" s="215"/>
      <c r="S252" s="215"/>
      <c r="T252" s="216"/>
      <c r="AT252" s="217" t="s">
        <v>200</v>
      </c>
      <c r="AU252" s="217" t="s">
        <v>90</v>
      </c>
      <c r="AV252" s="13" t="s">
        <v>40</v>
      </c>
      <c r="AW252" s="13" t="s">
        <v>38</v>
      </c>
      <c r="AX252" s="13" t="s">
        <v>81</v>
      </c>
      <c r="AY252" s="217" t="s">
        <v>189</v>
      </c>
    </row>
    <row r="253" spans="1:65" s="13" customFormat="1" ht="10.199999999999999">
      <c r="B253" s="208"/>
      <c r="C253" s="209"/>
      <c r="D253" s="204" t="s">
        <v>200</v>
      </c>
      <c r="E253" s="210" t="s">
        <v>32</v>
      </c>
      <c r="F253" s="211" t="s">
        <v>202</v>
      </c>
      <c r="G253" s="209"/>
      <c r="H253" s="210" t="s">
        <v>32</v>
      </c>
      <c r="I253" s="212"/>
      <c r="J253" s="209"/>
      <c r="K253" s="209"/>
      <c r="L253" s="213"/>
      <c r="M253" s="214"/>
      <c r="N253" s="215"/>
      <c r="O253" s="215"/>
      <c r="P253" s="215"/>
      <c r="Q253" s="215"/>
      <c r="R253" s="215"/>
      <c r="S253" s="215"/>
      <c r="T253" s="216"/>
      <c r="AT253" s="217" t="s">
        <v>200</v>
      </c>
      <c r="AU253" s="217" t="s">
        <v>90</v>
      </c>
      <c r="AV253" s="13" t="s">
        <v>40</v>
      </c>
      <c r="AW253" s="13" t="s">
        <v>38</v>
      </c>
      <c r="AX253" s="13" t="s">
        <v>81</v>
      </c>
      <c r="AY253" s="217" t="s">
        <v>189</v>
      </c>
    </row>
    <row r="254" spans="1:65" s="13" customFormat="1" ht="10.199999999999999">
      <c r="B254" s="208"/>
      <c r="C254" s="209"/>
      <c r="D254" s="204" t="s">
        <v>200</v>
      </c>
      <c r="E254" s="210" t="s">
        <v>32</v>
      </c>
      <c r="F254" s="211" t="s">
        <v>297</v>
      </c>
      <c r="G254" s="209"/>
      <c r="H254" s="210" t="s">
        <v>32</v>
      </c>
      <c r="I254" s="212"/>
      <c r="J254" s="209"/>
      <c r="K254" s="209"/>
      <c r="L254" s="213"/>
      <c r="M254" s="214"/>
      <c r="N254" s="215"/>
      <c r="O254" s="215"/>
      <c r="P254" s="215"/>
      <c r="Q254" s="215"/>
      <c r="R254" s="215"/>
      <c r="S254" s="215"/>
      <c r="T254" s="216"/>
      <c r="AT254" s="217" t="s">
        <v>200</v>
      </c>
      <c r="AU254" s="217" t="s">
        <v>90</v>
      </c>
      <c r="AV254" s="13" t="s">
        <v>40</v>
      </c>
      <c r="AW254" s="13" t="s">
        <v>38</v>
      </c>
      <c r="AX254" s="13" t="s">
        <v>81</v>
      </c>
      <c r="AY254" s="217" t="s">
        <v>189</v>
      </c>
    </row>
    <row r="255" spans="1:65" s="14" customFormat="1" ht="10.199999999999999">
      <c r="B255" s="218"/>
      <c r="C255" s="219"/>
      <c r="D255" s="204" t="s">
        <v>200</v>
      </c>
      <c r="E255" s="220" t="s">
        <v>32</v>
      </c>
      <c r="F255" s="221" t="s">
        <v>371</v>
      </c>
      <c r="G255" s="219"/>
      <c r="H255" s="222">
        <v>4.26</v>
      </c>
      <c r="I255" s="223"/>
      <c r="J255" s="219"/>
      <c r="K255" s="219"/>
      <c r="L255" s="224"/>
      <c r="M255" s="225"/>
      <c r="N255" s="226"/>
      <c r="O255" s="226"/>
      <c r="P255" s="226"/>
      <c r="Q255" s="226"/>
      <c r="R255" s="226"/>
      <c r="S255" s="226"/>
      <c r="T255" s="227"/>
      <c r="AT255" s="228" t="s">
        <v>200</v>
      </c>
      <c r="AU255" s="228" t="s">
        <v>90</v>
      </c>
      <c r="AV255" s="14" t="s">
        <v>90</v>
      </c>
      <c r="AW255" s="14" t="s">
        <v>38</v>
      </c>
      <c r="AX255" s="14" t="s">
        <v>81</v>
      </c>
      <c r="AY255" s="228" t="s">
        <v>189</v>
      </c>
    </row>
    <row r="256" spans="1:65" s="16" customFormat="1" ht="10.199999999999999">
      <c r="B256" s="240"/>
      <c r="C256" s="241"/>
      <c r="D256" s="204" t="s">
        <v>200</v>
      </c>
      <c r="E256" s="242" t="s">
        <v>32</v>
      </c>
      <c r="F256" s="243" t="s">
        <v>315</v>
      </c>
      <c r="G256" s="241"/>
      <c r="H256" s="244">
        <v>4.26</v>
      </c>
      <c r="I256" s="245"/>
      <c r="J256" s="241"/>
      <c r="K256" s="241"/>
      <c r="L256" s="246"/>
      <c r="M256" s="247"/>
      <c r="N256" s="248"/>
      <c r="O256" s="248"/>
      <c r="P256" s="248"/>
      <c r="Q256" s="248"/>
      <c r="R256" s="248"/>
      <c r="S256" s="248"/>
      <c r="T256" s="249"/>
      <c r="AT256" s="250" t="s">
        <v>200</v>
      </c>
      <c r="AU256" s="250" t="s">
        <v>90</v>
      </c>
      <c r="AV256" s="16" t="s">
        <v>101</v>
      </c>
      <c r="AW256" s="16" t="s">
        <v>38</v>
      </c>
      <c r="AX256" s="16" t="s">
        <v>81</v>
      </c>
      <c r="AY256" s="250" t="s">
        <v>189</v>
      </c>
    </row>
    <row r="257" spans="1:65" s="13" customFormat="1" ht="10.199999999999999">
      <c r="B257" s="208"/>
      <c r="C257" s="209"/>
      <c r="D257" s="204" t="s">
        <v>200</v>
      </c>
      <c r="E257" s="210" t="s">
        <v>32</v>
      </c>
      <c r="F257" s="211" t="s">
        <v>202</v>
      </c>
      <c r="G257" s="209"/>
      <c r="H257" s="210" t="s">
        <v>32</v>
      </c>
      <c r="I257" s="212"/>
      <c r="J257" s="209"/>
      <c r="K257" s="209"/>
      <c r="L257" s="213"/>
      <c r="M257" s="214"/>
      <c r="N257" s="215"/>
      <c r="O257" s="215"/>
      <c r="P257" s="215"/>
      <c r="Q257" s="215"/>
      <c r="R257" s="215"/>
      <c r="S257" s="215"/>
      <c r="T257" s="216"/>
      <c r="AT257" s="217" t="s">
        <v>200</v>
      </c>
      <c r="AU257" s="217" t="s">
        <v>90</v>
      </c>
      <c r="AV257" s="13" t="s">
        <v>40</v>
      </c>
      <c r="AW257" s="13" t="s">
        <v>38</v>
      </c>
      <c r="AX257" s="13" t="s">
        <v>81</v>
      </c>
      <c r="AY257" s="217" t="s">
        <v>189</v>
      </c>
    </row>
    <row r="258" spans="1:65" s="13" customFormat="1" ht="10.199999999999999">
      <c r="B258" s="208"/>
      <c r="C258" s="209"/>
      <c r="D258" s="204" t="s">
        <v>200</v>
      </c>
      <c r="E258" s="210" t="s">
        <v>32</v>
      </c>
      <c r="F258" s="211" t="s">
        <v>338</v>
      </c>
      <c r="G258" s="209"/>
      <c r="H258" s="210" t="s">
        <v>32</v>
      </c>
      <c r="I258" s="212"/>
      <c r="J258" s="209"/>
      <c r="K258" s="209"/>
      <c r="L258" s="213"/>
      <c r="M258" s="214"/>
      <c r="N258" s="215"/>
      <c r="O258" s="215"/>
      <c r="P258" s="215"/>
      <c r="Q258" s="215"/>
      <c r="R258" s="215"/>
      <c r="S258" s="215"/>
      <c r="T258" s="216"/>
      <c r="AT258" s="217" t="s">
        <v>200</v>
      </c>
      <c r="AU258" s="217" t="s">
        <v>90</v>
      </c>
      <c r="AV258" s="13" t="s">
        <v>40</v>
      </c>
      <c r="AW258" s="13" t="s">
        <v>38</v>
      </c>
      <c r="AX258" s="13" t="s">
        <v>81</v>
      </c>
      <c r="AY258" s="217" t="s">
        <v>189</v>
      </c>
    </row>
    <row r="259" spans="1:65" s="13" customFormat="1" ht="10.199999999999999">
      <c r="B259" s="208"/>
      <c r="C259" s="209"/>
      <c r="D259" s="204" t="s">
        <v>200</v>
      </c>
      <c r="E259" s="210" t="s">
        <v>32</v>
      </c>
      <c r="F259" s="211" t="s">
        <v>339</v>
      </c>
      <c r="G259" s="209"/>
      <c r="H259" s="210" t="s">
        <v>32</v>
      </c>
      <c r="I259" s="212"/>
      <c r="J259" s="209"/>
      <c r="K259" s="209"/>
      <c r="L259" s="213"/>
      <c r="M259" s="214"/>
      <c r="N259" s="215"/>
      <c r="O259" s="215"/>
      <c r="P259" s="215"/>
      <c r="Q259" s="215"/>
      <c r="R259" s="215"/>
      <c r="S259" s="215"/>
      <c r="T259" s="216"/>
      <c r="AT259" s="217" t="s">
        <v>200</v>
      </c>
      <c r="AU259" s="217" t="s">
        <v>90</v>
      </c>
      <c r="AV259" s="13" t="s">
        <v>40</v>
      </c>
      <c r="AW259" s="13" t="s">
        <v>38</v>
      </c>
      <c r="AX259" s="13" t="s">
        <v>81</v>
      </c>
      <c r="AY259" s="217" t="s">
        <v>189</v>
      </c>
    </row>
    <row r="260" spans="1:65" s="14" customFormat="1" ht="10.199999999999999">
      <c r="B260" s="218"/>
      <c r="C260" s="219"/>
      <c r="D260" s="204" t="s">
        <v>200</v>
      </c>
      <c r="E260" s="220" t="s">
        <v>32</v>
      </c>
      <c r="F260" s="221" t="s">
        <v>372</v>
      </c>
      <c r="G260" s="219"/>
      <c r="H260" s="222">
        <v>8.9380000000000006</v>
      </c>
      <c r="I260" s="223"/>
      <c r="J260" s="219"/>
      <c r="K260" s="219"/>
      <c r="L260" s="224"/>
      <c r="M260" s="225"/>
      <c r="N260" s="226"/>
      <c r="O260" s="226"/>
      <c r="P260" s="226"/>
      <c r="Q260" s="226"/>
      <c r="R260" s="226"/>
      <c r="S260" s="226"/>
      <c r="T260" s="227"/>
      <c r="AT260" s="228" t="s">
        <v>200</v>
      </c>
      <c r="AU260" s="228" t="s">
        <v>90</v>
      </c>
      <c r="AV260" s="14" t="s">
        <v>90</v>
      </c>
      <c r="AW260" s="14" t="s">
        <v>38</v>
      </c>
      <c r="AX260" s="14" t="s">
        <v>81</v>
      </c>
      <c r="AY260" s="228" t="s">
        <v>189</v>
      </c>
    </row>
    <row r="261" spans="1:65" s="16" customFormat="1" ht="10.199999999999999">
      <c r="B261" s="240"/>
      <c r="C261" s="241"/>
      <c r="D261" s="204" t="s">
        <v>200</v>
      </c>
      <c r="E261" s="242" t="s">
        <v>32</v>
      </c>
      <c r="F261" s="243" t="s">
        <v>373</v>
      </c>
      <c r="G261" s="241"/>
      <c r="H261" s="244">
        <v>8.9380000000000006</v>
      </c>
      <c r="I261" s="245"/>
      <c r="J261" s="241"/>
      <c r="K261" s="241"/>
      <c r="L261" s="246"/>
      <c r="M261" s="247"/>
      <c r="N261" s="248"/>
      <c r="O261" s="248"/>
      <c r="P261" s="248"/>
      <c r="Q261" s="248"/>
      <c r="R261" s="248"/>
      <c r="S261" s="248"/>
      <c r="T261" s="249"/>
      <c r="AT261" s="250" t="s">
        <v>200</v>
      </c>
      <c r="AU261" s="250" t="s">
        <v>90</v>
      </c>
      <c r="AV261" s="16" t="s">
        <v>101</v>
      </c>
      <c r="AW261" s="16" t="s">
        <v>38</v>
      </c>
      <c r="AX261" s="16" t="s">
        <v>81</v>
      </c>
      <c r="AY261" s="250" t="s">
        <v>189</v>
      </c>
    </row>
    <row r="262" spans="1:65" s="15" customFormat="1" ht="10.199999999999999">
      <c r="B262" s="229"/>
      <c r="C262" s="230"/>
      <c r="D262" s="204" t="s">
        <v>200</v>
      </c>
      <c r="E262" s="231" t="s">
        <v>32</v>
      </c>
      <c r="F262" s="232" t="s">
        <v>204</v>
      </c>
      <c r="G262" s="230"/>
      <c r="H262" s="233">
        <v>13.198</v>
      </c>
      <c r="I262" s="234"/>
      <c r="J262" s="230"/>
      <c r="K262" s="230"/>
      <c r="L262" s="235"/>
      <c r="M262" s="236"/>
      <c r="N262" s="237"/>
      <c r="O262" s="237"/>
      <c r="P262" s="237"/>
      <c r="Q262" s="237"/>
      <c r="R262" s="237"/>
      <c r="S262" s="237"/>
      <c r="T262" s="238"/>
      <c r="AT262" s="239" t="s">
        <v>200</v>
      </c>
      <c r="AU262" s="239" t="s">
        <v>90</v>
      </c>
      <c r="AV262" s="15" t="s">
        <v>196</v>
      </c>
      <c r="AW262" s="15" t="s">
        <v>38</v>
      </c>
      <c r="AX262" s="15" t="s">
        <v>40</v>
      </c>
      <c r="AY262" s="239" t="s">
        <v>189</v>
      </c>
    </row>
    <row r="263" spans="1:65" s="2" customFormat="1" ht="21.75" customHeight="1">
      <c r="A263" s="37"/>
      <c r="B263" s="38"/>
      <c r="C263" s="191" t="s">
        <v>374</v>
      </c>
      <c r="D263" s="191" t="s">
        <v>191</v>
      </c>
      <c r="E263" s="192" t="s">
        <v>375</v>
      </c>
      <c r="F263" s="193" t="s">
        <v>376</v>
      </c>
      <c r="G263" s="194" t="s">
        <v>194</v>
      </c>
      <c r="H263" s="195">
        <v>3</v>
      </c>
      <c r="I263" s="196"/>
      <c r="J263" s="197">
        <f>ROUND(I263*H263,2)</f>
        <v>0</v>
      </c>
      <c r="K263" s="193" t="s">
        <v>195</v>
      </c>
      <c r="L263" s="42"/>
      <c r="M263" s="198" t="s">
        <v>32</v>
      </c>
      <c r="N263" s="199" t="s">
        <v>52</v>
      </c>
      <c r="O263" s="67"/>
      <c r="P263" s="200">
        <f>O263*H263</f>
        <v>0</v>
      </c>
      <c r="Q263" s="200">
        <v>0</v>
      </c>
      <c r="R263" s="200">
        <f>Q263*H263</f>
        <v>0</v>
      </c>
      <c r="S263" s="200">
        <v>0</v>
      </c>
      <c r="T263" s="201">
        <f>S263*H263</f>
        <v>0</v>
      </c>
      <c r="U263" s="37"/>
      <c r="V263" s="37"/>
      <c r="W263" s="37"/>
      <c r="X263" s="37"/>
      <c r="Y263" s="37"/>
      <c r="Z263" s="37"/>
      <c r="AA263" s="37"/>
      <c r="AB263" s="37"/>
      <c r="AC263" s="37"/>
      <c r="AD263" s="37"/>
      <c r="AE263" s="37"/>
      <c r="AR263" s="202" t="s">
        <v>196</v>
      </c>
      <c r="AT263" s="202" t="s">
        <v>191</v>
      </c>
      <c r="AU263" s="202" t="s">
        <v>90</v>
      </c>
      <c r="AY263" s="19" t="s">
        <v>189</v>
      </c>
      <c r="BE263" s="203">
        <f>IF(N263="základní",J263,0)</f>
        <v>0</v>
      </c>
      <c r="BF263" s="203">
        <f>IF(N263="snížená",J263,0)</f>
        <v>0</v>
      </c>
      <c r="BG263" s="203">
        <f>IF(N263="zákl. přenesená",J263,0)</f>
        <v>0</v>
      </c>
      <c r="BH263" s="203">
        <f>IF(N263="sníž. přenesená",J263,0)</f>
        <v>0</v>
      </c>
      <c r="BI263" s="203">
        <f>IF(N263="nulová",J263,0)</f>
        <v>0</v>
      </c>
      <c r="BJ263" s="19" t="s">
        <v>40</v>
      </c>
      <c r="BK263" s="203">
        <f>ROUND(I263*H263,2)</f>
        <v>0</v>
      </c>
      <c r="BL263" s="19" t="s">
        <v>196</v>
      </c>
      <c r="BM263" s="202" t="s">
        <v>377</v>
      </c>
    </row>
    <row r="264" spans="1:65" s="2" customFormat="1" ht="38.4">
      <c r="A264" s="37"/>
      <c r="B264" s="38"/>
      <c r="C264" s="39"/>
      <c r="D264" s="204" t="s">
        <v>198</v>
      </c>
      <c r="E264" s="39"/>
      <c r="F264" s="205" t="s">
        <v>378</v>
      </c>
      <c r="G264" s="39"/>
      <c r="H264" s="39"/>
      <c r="I264" s="112"/>
      <c r="J264" s="39"/>
      <c r="K264" s="39"/>
      <c r="L264" s="42"/>
      <c r="M264" s="206"/>
      <c r="N264" s="207"/>
      <c r="O264" s="67"/>
      <c r="P264" s="67"/>
      <c r="Q264" s="67"/>
      <c r="R264" s="67"/>
      <c r="S264" s="67"/>
      <c r="T264" s="68"/>
      <c r="U264" s="37"/>
      <c r="V264" s="37"/>
      <c r="W264" s="37"/>
      <c r="X264" s="37"/>
      <c r="Y264" s="37"/>
      <c r="Z264" s="37"/>
      <c r="AA264" s="37"/>
      <c r="AB264" s="37"/>
      <c r="AC264" s="37"/>
      <c r="AD264" s="37"/>
      <c r="AE264" s="37"/>
      <c r="AT264" s="19" t="s">
        <v>198</v>
      </c>
      <c r="AU264" s="19" t="s">
        <v>90</v>
      </c>
    </row>
    <row r="265" spans="1:65" s="13" customFormat="1" ht="10.199999999999999">
      <c r="B265" s="208"/>
      <c r="C265" s="209"/>
      <c r="D265" s="204" t="s">
        <v>200</v>
      </c>
      <c r="E265" s="210" t="s">
        <v>32</v>
      </c>
      <c r="F265" s="211" t="s">
        <v>379</v>
      </c>
      <c r="G265" s="209"/>
      <c r="H265" s="210" t="s">
        <v>32</v>
      </c>
      <c r="I265" s="212"/>
      <c r="J265" s="209"/>
      <c r="K265" s="209"/>
      <c r="L265" s="213"/>
      <c r="M265" s="214"/>
      <c r="N265" s="215"/>
      <c r="O265" s="215"/>
      <c r="P265" s="215"/>
      <c r="Q265" s="215"/>
      <c r="R265" s="215"/>
      <c r="S265" s="215"/>
      <c r="T265" s="216"/>
      <c r="AT265" s="217" t="s">
        <v>200</v>
      </c>
      <c r="AU265" s="217" t="s">
        <v>90</v>
      </c>
      <c r="AV265" s="13" t="s">
        <v>40</v>
      </c>
      <c r="AW265" s="13" t="s">
        <v>38</v>
      </c>
      <c r="AX265" s="13" t="s">
        <v>81</v>
      </c>
      <c r="AY265" s="217" t="s">
        <v>189</v>
      </c>
    </row>
    <row r="266" spans="1:65" s="13" customFormat="1" ht="10.199999999999999">
      <c r="B266" s="208"/>
      <c r="C266" s="209"/>
      <c r="D266" s="204" t="s">
        <v>200</v>
      </c>
      <c r="E266" s="210" t="s">
        <v>32</v>
      </c>
      <c r="F266" s="211" t="s">
        <v>202</v>
      </c>
      <c r="G266" s="209"/>
      <c r="H266" s="210" t="s">
        <v>32</v>
      </c>
      <c r="I266" s="212"/>
      <c r="J266" s="209"/>
      <c r="K266" s="209"/>
      <c r="L266" s="213"/>
      <c r="M266" s="214"/>
      <c r="N266" s="215"/>
      <c r="O266" s="215"/>
      <c r="P266" s="215"/>
      <c r="Q266" s="215"/>
      <c r="R266" s="215"/>
      <c r="S266" s="215"/>
      <c r="T266" s="216"/>
      <c r="AT266" s="217" t="s">
        <v>200</v>
      </c>
      <c r="AU266" s="217" t="s">
        <v>90</v>
      </c>
      <c r="AV266" s="13" t="s">
        <v>40</v>
      </c>
      <c r="AW266" s="13" t="s">
        <v>38</v>
      </c>
      <c r="AX266" s="13" t="s">
        <v>81</v>
      </c>
      <c r="AY266" s="217" t="s">
        <v>189</v>
      </c>
    </row>
    <row r="267" spans="1:65" s="14" customFormat="1" ht="10.199999999999999">
      <c r="B267" s="218"/>
      <c r="C267" s="219"/>
      <c r="D267" s="204" t="s">
        <v>200</v>
      </c>
      <c r="E267" s="220" t="s">
        <v>32</v>
      </c>
      <c r="F267" s="221" t="s">
        <v>203</v>
      </c>
      <c r="G267" s="219"/>
      <c r="H267" s="222">
        <v>3</v>
      </c>
      <c r="I267" s="223"/>
      <c r="J267" s="219"/>
      <c r="K267" s="219"/>
      <c r="L267" s="224"/>
      <c r="M267" s="225"/>
      <c r="N267" s="226"/>
      <c r="O267" s="226"/>
      <c r="P267" s="226"/>
      <c r="Q267" s="226"/>
      <c r="R267" s="226"/>
      <c r="S267" s="226"/>
      <c r="T267" s="227"/>
      <c r="AT267" s="228" t="s">
        <v>200</v>
      </c>
      <c r="AU267" s="228" t="s">
        <v>90</v>
      </c>
      <c r="AV267" s="14" t="s">
        <v>90</v>
      </c>
      <c r="AW267" s="14" t="s">
        <v>38</v>
      </c>
      <c r="AX267" s="14" t="s">
        <v>81</v>
      </c>
      <c r="AY267" s="228" t="s">
        <v>189</v>
      </c>
    </row>
    <row r="268" spans="1:65" s="15" customFormat="1" ht="10.199999999999999">
      <c r="B268" s="229"/>
      <c r="C268" s="230"/>
      <c r="D268" s="204" t="s">
        <v>200</v>
      </c>
      <c r="E268" s="231" t="s">
        <v>32</v>
      </c>
      <c r="F268" s="232" t="s">
        <v>204</v>
      </c>
      <c r="G268" s="230"/>
      <c r="H268" s="233">
        <v>3</v>
      </c>
      <c r="I268" s="234"/>
      <c r="J268" s="230"/>
      <c r="K268" s="230"/>
      <c r="L268" s="235"/>
      <c r="M268" s="236"/>
      <c r="N268" s="237"/>
      <c r="O268" s="237"/>
      <c r="P268" s="237"/>
      <c r="Q268" s="237"/>
      <c r="R268" s="237"/>
      <c r="S268" s="237"/>
      <c r="T268" s="238"/>
      <c r="AT268" s="239" t="s">
        <v>200</v>
      </c>
      <c r="AU268" s="239" t="s">
        <v>90</v>
      </c>
      <c r="AV268" s="15" t="s">
        <v>196</v>
      </c>
      <c r="AW268" s="15" t="s">
        <v>38</v>
      </c>
      <c r="AX268" s="15" t="s">
        <v>40</v>
      </c>
      <c r="AY268" s="239" t="s">
        <v>189</v>
      </c>
    </row>
    <row r="269" spans="1:65" s="2" customFormat="1" ht="21.75" customHeight="1">
      <c r="A269" s="37"/>
      <c r="B269" s="38"/>
      <c r="C269" s="191" t="s">
        <v>380</v>
      </c>
      <c r="D269" s="191" t="s">
        <v>191</v>
      </c>
      <c r="E269" s="192" t="s">
        <v>381</v>
      </c>
      <c r="F269" s="193" t="s">
        <v>382</v>
      </c>
      <c r="G269" s="194" t="s">
        <v>194</v>
      </c>
      <c r="H269" s="195">
        <v>3</v>
      </c>
      <c r="I269" s="196"/>
      <c r="J269" s="197">
        <f>ROUND(I269*H269,2)</f>
        <v>0</v>
      </c>
      <c r="K269" s="193" t="s">
        <v>195</v>
      </c>
      <c r="L269" s="42"/>
      <c r="M269" s="198" t="s">
        <v>32</v>
      </c>
      <c r="N269" s="199" t="s">
        <v>52</v>
      </c>
      <c r="O269" s="67"/>
      <c r="P269" s="200">
        <f>O269*H269</f>
        <v>0</v>
      </c>
      <c r="Q269" s="200">
        <v>0</v>
      </c>
      <c r="R269" s="200">
        <f>Q269*H269</f>
        <v>0</v>
      </c>
      <c r="S269" s="200">
        <v>0</v>
      </c>
      <c r="T269" s="201">
        <f>S269*H269</f>
        <v>0</v>
      </c>
      <c r="U269" s="37"/>
      <c r="V269" s="37"/>
      <c r="W269" s="37"/>
      <c r="X269" s="37"/>
      <c r="Y269" s="37"/>
      <c r="Z269" s="37"/>
      <c r="AA269" s="37"/>
      <c r="AB269" s="37"/>
      <c r="AC269" s="37"/>
      <c r="AD269" s="37"/>
      <c r="AE269" s="37"/>
      <c r="AR269" s="202" t="s">
        <v>196</v>
      </c>
      <c r="AT269" s="202" t="s">
        <v>191</v>
      </c>
      <c r="AU269" s="202" t="s">
        <v>90</v>
      </c>
      <c r="AY269" s="19" t="s">
        <v>189</v>
      </c>
      <c r="BE269" s="203">
        <f>IF(N269="základní",J269,0)</f>
        <v>0</v>
      </c>
      <c r="BF269" s="203">
        <f>IF(N269="snížená",J269,0)</f>
        <v>0</v>
      </c>
      <c r="BG269" s="203">
        <f>IF(N269="zákl. přenesená",J269,0)</f>
        <v>0</v>
      </c>
      <c r="BH269" s="203">
        <f>IF(N269="sníž. přenesená",J269,0)</f>
        <v>0</v>
      </c>
      <c r="BI269" s="203">
        <f>IF(N269="nulová",J269,0)</f>
        <v>0</v>
      </c>
      <c r="BJ269" s="19" t="s">
        <v>40</v>
      </c>
      <c r="BK269" s="203">
        <f>ROUND(I269*H269,2)</f>
        <v>0</v>
      </c>
      <c r="BL269" s="19" t="s">
        <v>196</v>
      </c>
      <c r="BM269" s="202" t="s">
        <v>383</v>
      </c>
    </row>
    <row r="270" spans="1:65" s="2" customFormat="1" ht="38.4">
      <c r="A270" s="37"/>
      <c r="B270" s="38"/>
      <c r="C270" s="39"/>
      <c r="D270" s="204" t="s">
        <v>198</v>
      </c>
      <c r="E270" s="39"/>
      <c r="F270" s="205" t="s">
        <v>378</v>
      </c>
      <c r="G270" s="39"/>
      <c r="H270" s="39"/>
      <c r="I270" s="112"/>
      <c r="J270" s="39"/>
      <c r="K270" s="39"/>
      <c r="L270" s="42"/>
      <c r="M270" s="206"/>
      <c r="N270" s="207"/>
      <c r="O270" s="67"/>
      <c r="P270" s="67"/>
      <c r="Q270" s="67"/>
      <c r="R270" s="67"/>
      <c r="S270" s="67"/>
      <c r="T270" s="68"/>
      <c r="U270" s="37"/>
      <c r="V270" s="37"/>
      <c r="W270" s="37"/>
      <c r="X270" s="37"/>
      <c r="Y270" s="37"/>
      <c r="Z270" s="37"/>
      <c r="AA270" s="37"/>
      <c r="AB270" s="37"/>
      <c r="AC270" s="37"/>
      <c r="AD270" s="37"/>
      <c r="AE270" s="37"/>
      <c r="AT270" s="19" t="s">
        <v>198</v>
      </c>
      <c r="AU270" s="19" t="s">
        <v>90</v>
      </c>
    </row>
    <row r="271" spans="1:65" s="2" customFormat="1" ht="21.75" customHeight="1">
      <c r="A271" s="37"/>
      <c r="B271" s="38"/>
      <c r="C271" s="191" t="s">
        <v>384</v>
      </c>
      <c r="D271" s="191" t="s">
        <v>191</v>
      </c>
      <c r="E271" s="192" t="s">
        <v>385</v>
      </c>
      <c r="F271" s="193" t="s">
        <v>386</v>
      </c>
      <c r="G271" s="194" t="s">
        <v>194</v>
      </c>
      <c r="H271" s="195">
        <v>3</v>
      </c>
      <c r="I271" s="196"/>
      <c r="J271" s="197">
        <f>ROUND(I271*H271,2)</f>
        <v>0</v>
      </c>
      <c r="K271" s="193" t="s">
        <v>195</v>
      </c>
      <c r="L271" s="42"/>
      <c r="M271" s="198" t="s">
        <v>32</v>
      </c>
      <c r="N271" s="199" t="s">
        <v>52</v>
      </c>
      <c r="O271" s="67"/>
      <c r="P271" s="200">
        <f>O271*H271</f>
        <v>0</v>
      </c>
      <c r="Q271" s="200">
        <v>0</v>
      </c>
      <c r="R271" s="200">
        <f>Q271*H271</f>
        <v>0</v>
      </c>
      <c r="S271" s="200">
        <v>0</v>
      </c>
      <c r="T271" s="201">
        <f>S271*H271</f>
        <v>0</v>
      </c>
      <c r="U271" s="37"/>
      <c r="V271" s="37"/>
      <c r="W271" s="37"/>
      <c r="X271" s="37"/>
      <c r="Y271" s="37"/>
      <c r="Z271" s="37"/>
      <c r="AA271" s="37"/>
      <c r="AB271" s="37"/>
      <c r="AC271" s="37"/>
      <c r="AD271" s="37"/>
      <c r="AE271" s="37"/>
      <c r="AR271" s="202" t="s">
        <v>196</v>
      </c>
      <c r="AT271" s="202" t="s">
        <v>191</v>
      </c>
      <c r="AU271" s="202" t="s">
        <v>90</v>
      </c>
      <c r="AY271" s="19" t="s">
        <v>189</v>
      </c>
      <c r="BE271" s="203">
        <f>IF(N271="základní",J271,0)</f>
        <v>0</v>
      </c>
      <c r="BF271" s="203">
        <f>IF(N271="snížená",J271,0)</f>
        <v>0</v>
      </c>
      <c r="BG271" s="203">
        <f>IF(N271="zákl. přenesená",J271,0)</f>
        <v>0</v>
      </c>
      <c r="BH271" s="203">
        <f>IF(N271="sníž. přenesená",J271,0)</f>
        <v>0</v>
      </c>
      <c r="BI271" s="203">
        <f>IF(N271="nulová",J271,0)</f>
        <v>0</v>
      </c>
      <c r="BJ271" s="19" t="s">
        <v>40</v>
      </c>
      <c r="BK271" s="203">
        <f>ROUND(I271*H271,2)</f>
        <v>0</v>
      </c>
      <c r="BL271" s="19" t="s">
        <v>196</v>
      </c>
      <c r="BM271" s="202" t="s">
        <v>387</v>
      </c>
    </row>
    <row r="272" spans="1:65" s="2" customFormat="1" ht="38.4">
      <c r="A272" s="37"/>
      <c r="B272" s="38"/>
      <c r="C272" s="39"/>
      <c r="D272" s="204" t="s">
        <v>198</v>
      </c>
      <c r="E272" s="39"/>
      <c r="F272" s="205" t="s">
        <v>378</v>
      </c>
      <c r="G272" s="39"/>
      <c r="H272" s="39"/>
      <c r="I272" s="112"/>
      <c r="J272" s="39"/>
      <c r="K272" s="39"/>
      <c r="L272" s="42"/>
      <c r="M272" s="206"/>
      <c r="N272" s="207"/>
      <c r="O272" s="67"/>
      <c r="P272" s="67"/>
      <c r="Q272" s="67"/>
      <c r="R272" s="67"/>
      <c r="S272" s="67"/>
      <c r="T272" s="68"/>
      <c r="U272" s="37"/>
      <c r="V272" s="37"/>
      <c r="W272" s="37"/>
      <c r="X272" s="37"/>
      <c r="Y272" s="37"/>
      <c r="Z272" s="37"/>
      <c r="AA272" s="37"/>
      <c r="AB272" s="37"/>
      <c r="AC272" s="37"/>
      <c r="AD272" s="37"/>
      <c r="AE272" s="37"/>
      <c r="AT272" s="19" t="s">
        <v>198</v>
      </c>
      <c r="AU272" s="19" t="s">
        <v>90</v>
      </c>
    </row>
    <row r="273" spans="1:65" s="2" customFormat="1" ht="33" customHeight="1">
      <c r="A273" s="37"/>
      <c r="B273" s="38"/>
      <c r="C273" s="191" t="s">
        <v>388</v>
      </c>
      <c r="D273" s="191" t="s">
        <v>191</v>
      </c>
      <c r="E273" s="192" t="s">
        <v>389</v>
      </c>
      <c r="F273" s="193" t="s">
        <v>390</v>
      </c>
      <c r="G273" s="194" t="s">
        <v>194</v>
      </c>
      <c r="H273" s="195">
        <v>9</v>
      </c>
      <c r="I273" s="196"/>
      <c r="J273" s="197">
        <f>ROUND(I273*H273,2)</f>
        <v>0</v>
      </c>
      <c r="K273" s="193" t="s">
        <v>195</v>
      </c>
      <c r="L273" s="42"/>
      <c r="M273" s="198" t="s">
        <v>32</v>
      </c>
      <c r="N273" s="199" t="s">
        <v>52</v>
      </c>
      <c r="O273" s="67"/>
      <c r="P273" s="200">
        <f>O273*H273</f>
        <v>0</v>
      </c>
      <c r="Q273" s="200">
        <v>0</v>
      </c>
      <c r="R273" s="200">
        <f>Q273*H273</f>
        <v>0</v>
      </c>
      <c r="S273" s="200">
        <v>0</v>
      </c>
      <c r="T273" s="201">
        <f>S273*H273</f>
        <v>0</v>
      </c>
      <c r="U273" s="37"/>
      <c r="V273" s="37"/>
      <c r="W273" s="37"/>
      <c r="X273" s="37"/>
      <c r="Y273" s="37"/>
      <c r="Z273" s="37"/>
      <c r="AA273" s="37"/>
      <c r="AB273" s="37"/>
      <c r="AC273" s="37"/>
      <c r="AD273" s="37"/>
      <c r="AE273" s="37"/>
      <c r="AR273" s="202" t="s">
        <v>196</v>
      </c>
      <c r="AT273" s="202" t="s">
        <v>191</v>
      </c>
      <c r="AU273" s="202" t="s">
        <v>90</v>
      </c>
      <c r="AY273" s="19" t="s">
        <v>189</v>
      </c>
      <c r="BE273" s="203">
        <f>IF(N273="základní",J273,0)</f>
        <v>0</v>
      </c>
      <c r="BF273" s="203">
        <f>IF(N273="snížená",J273,0)</f>
        <v>0</v>
      </c>
      <c r="BG273" s="203">
        <f>IF(N273="zákl. přenesená",J273,0)</f>
        <v>0</v>
      </c>
      <c r="BH273" s="203">
        <f>IF(N273="sníž. přenesená",J273,0)</f>
        <v>0</v>
      </c>
      <c r="BI273" s="203">
        <f>IF(N273="nulová",J273,0)</f>
        <v>0</v>
      </c>
      <c r="BJ273" s="19" t="s">
        <v>40</v>
      </c>
      <c r="BK273" s="203">
        <f>ROUND(I273*H273,2)</f>
        <v>0</v>
      </c>
      <c r="BL273" s="19" t="s">
        <v>196</v>
      </c>
      <c r="BM273" s="202" t="s">
        <v>391</v>
      </c>
    </row>
    <row r="274" spans="1:65" s="2" customFormat="1" ht="38.4">
      <c r="A274" s="37"/>
      <c r="B274" s="38"/>
      <c r="C274" s="39"/>
      <c r="D274" s="204" t="s">
        <v>198</v>
      </c>
      <c r="E274" s="39"/>
      <c r="F274" s="205" t="s">
        <v>378</v>
      </c>
      <c r="G274" s="39"/>
      <c r="H274" s="39"/>
      <c r="I274" s="112"/>
      <c r="J274" s="39"/>
      <c r="K274" s="39"/>
      <c r="L274" s="42"/>
      <c r="M274" s="206"/>
      <c r="N274" s="207"/>
      <c r="O274" s="67"/>
      <c r="P274" s="67"/>
      <c r="Q274" s="67"/>
      <c r="R274" s="67"/>
      <c r="S274" s="67"/>
      <c r="T274" s="68"/>
      <c r="U274" s="37"/>
      <c r="V274" s="37"/>
      <c r="W274" s="37"/>
      <c r="X274" s="37"/>
      <c r="Y274" s="37"/>
      <c r="Z274" s="37"/>
      <c r="AA274" s="37"/>
      <c r="AB274" s="37"/>
      <c r="AC274" s="37"/>
      <c r="AD274" s="37"/>
      <c r="AE274" s="37"/>
      <c r="AT274" s="19" t="s">
        <v>198</v>
      </c>
      <c r="AU274" s="19" t="s">
        <v>90</v>
      </c>
    </row>
    <row r="275" spans="1:65" s="14" customFormat="1" ht="10.199999999999999">
      <c r="B275" s="218"/>
      <c r="C275" s="219"/>
      <c r="D275" s="204" t="s">
        <v>200</v>
      </c>
      <c r="E275" s="220" t="s">
        <v>32</v>
      </c>
      <c r="F275" s="221" t="s">
        <v>392</v>
      </c>
      <c r="G275" s="219"/>
      <c r="H275" s="222">
        <v>9</v>
      </c>
      <c r="I275" s="223"/>
      <c r="J275" s="219"/>
      <c r="K275" s="219"/>
      <c r="L275" s="224"/>
      <c r="M275" s="225"/>
      <c r="N275" s="226"/>
      <c r="O275" s="226"/>
      <c r="P275" s="226"/>
      <c r="Q275" s="226"/>
      <c r="R275" s="226"/>
      <c r="S275" s="226"/>
      <c r="T275" s="227"/>
      <c r="AT275" s="228" t="s">
        <v>200</v>
      </c>
      <c r="AU275" s="228" t="s">
        <v>90</v>
      </c>
      <c r="AV275" s="14" t="s">
        <v>90</v>
      </c>
      <c r="AW275" s="14" t="s">
        <v>38</v>
      </c>
      <c r="AX275" s="14" t="s">
        <v>40</v>
      </c>
      <c r="AY275" s="228" t="s">
        <v>189</v>
      </c>
    </row>
    <row r="276" spans="1:65" s="2" customFormat="1" ht="21.75" customHeight="1">
      <c r="A276" s="37"/>
      <c r="B276" s="38"/>
      <c r="C276" s="191" t="s">
        <v>393</v>
      </c>
      <c r="D276" s="191" t="s">
        <v>191</v>
      </c>
      <c r="E276" s="192" t="s">
        <v>394</v>
      </c>
      <c r="F276" s="193" t="s">
        <v>395</v>
      </c>
      <c r="G276" s="194" t="s">
        <v>194</v>
      </c>
      <c r="H276" s="195">
        <v>9</v>
      </c>
      <c r="I276" s="196"/>
      <c r="J276" s="197">
        <f>ROUND(I276*H276,2)</f>
        <v>0</v>
      </c>
      <c r="K276" s="193" t="s">
        <v>195</v>
      </c>
      <c r="L276" s="42"/>
      <c r="M276" s="198" t="s">
        <v>32</v>
      </c>
      <c r="N276" s="199" t="s">
        <v>52</v>
      </c>
      <c r="O276" s="67"/>
      <c r="P276" s="200">
        <f>O276*H276</f>
        <v>0</v>
      </c>
      <c r="Q276" s="200">
        <v>0</v>
      </c>
      <c r="R276" s="200">
        <f>Q276*H276</f>
        <v>0</v>
      </c>
      <c r="S276" s="200">
        <v>0</v>
      </c>
      <c r="T276" s="201">
        <f>S276*H276</f>
        <v>0</v>
      </c>
      <c r="U276" s="37"/>
      <c r="V276" s="37"/>
      <c r="W276" s="37"/>
      <c r="X276" s="37"/>
      <c r="Y276" s="37"/>
      <c r="Z276" s="37"/>
      <c r="AA276" s="37"/>
      <c r="AB276" s="37"/>
      <c r="AC276" s="37"/>
      <c r="AD276" s="37"/>
      <c r="AE276" s="37"/>
      <c r="AR276" s="202" t="s">
        <v>196</v>
      </c>
      <c r="AT276" s="202" t="s">
        <v>191</v>
      </c>
      <c r="AU276" s="202" t="s">
        <v>90</v>
      </c>
      <c r="AY276" s="19" t="s">
        <v>189</v>
      </c>
      <c r="BE276" s="203">
        <f>IF(N276="základní",J276,0)</f>
        <v>0</v>
      </c>
      <c r="BF276" s="203">
        <f>IF(N276="snížená",J276,0)</f>
        <v>0</v>
      </c>
      <c r="BG276" s="203">
        <f>IF(N276="zákl. přenesená",J276,0)</f>
        <v>0</v>
      </c>
      <c r="BH276" s="203">
        <f>IF(N276="sníž. přenesená",J276,0)</f>
        <v>0</v>
      </c>
      <c r="BI276" s="203">
        <f>IF(N276="nulová",J276,0)</f>
        <v>0</v>
      </c>
      <c r="BJ276" s="19" t="s">
        <v>40</v>
      </c>
      <c r="BK276" s="203">
        <f>ROUND(I276*H276,2)</f>
        <v>0</v>
      </c>
      <c r="BL276" s="19" t="s">
        <v>196</v>
      </c>
      <c r="BM276" s="202" t="s">
        <v>396</v>
      </c>
    </row>
    <row r="277" spans="1:65" s="2" customFormat="1" ht="38.4">
      <c r="A277" s="37"/>
      <c r="B277" s="38"/>
      <c r="C277" s="39"/>
      <c r="D277" s="204" t="s">
        <v>198</v>
      </c>
      <c r="E277" s="39"/>
      <c r="F277" s="205" t="s">
        <v>378</v>
      </c>
      <c r="G277" s="39"/>
      <c r="H277" s="39"/>
      <c r="I277" s="112"/>
      <c r="J277" s="39"/>
      <c r="K277" s="39"/>
      <c r="L277" s="42"/>
      <c r="M277" s="206"/>
      <c r="N277" s="207"/>
      <c r="O277" s="67"/>
      <c r="P277" s="67"/>
      <c r="Q277" s="67"/>
      <c r="R277" s="67"/>
      <c r="S277" s="67"/>
      <c r="T277" s="68"/>
      <c r="U277" s="37"/>
      <c r="V277" s="37"/>
      <c r="W277" s="37"/>
      <c r="X277" s="37"/>
      <c r="Y277" s="37"/>
      <c r="Z277" s="37"/>
      <c r="AA277" s="37"/>
      <c r="AB277" s="37"/>
      <c r="AC277" s="37"/>
      <c r="AD277" s="37"/>
      <c r="AE277" s="37"/>
      <c r="AT277" s="19" t="s">
        <v>198</v>
      </c>
      <c r="AU277" s="19" t="s">
        <v>90</v>
      </c>
    </row>
    <row r="278" spans="1:65" s="2" customFormat="1" ht="21.75" customHeight="1">
      <c r="A278" s="37"/>
      <c r="B278" s="38"/>
      <c r="C278" s="191" t="s">
        <v>397</v>
      </c>
      <c r="D278" s="191" t="s">
        <v>191</v>
      </c>
      <c r="E278" s="192" t="s">
        <v>398</v>
      </c>
      <c r="F278" s="193" t="s">
        <v>399</v>
      </c>
      <c r="G278" s="194" t="s">
        <v>194</v>
      </c>
      <c r="H278" s="195">
        <v>9</v>
      </c>
      <c r="I278" s="196"/>
      <c r="J278" s="197">
        <f>ROUND(I278*H278,2)</f>
        <v>0</v>
      </c>
      <c r="K278" s="193" t="s">
        <v>195</v>
      </c>
      <c r="L278" s="42"/>
      <c r="M278" s="198" t="s">
        <v>32</v>
      </c>
      <c r="N278" s="199" t="s">
        <v>52</v>
      </c>
      <c r="O278" s="67"/>
      <c r="P278" s="200">
        <f>O278*H278</f>
        <v>0</v>
      </c>
      <c r="Q278" s="200">
        <v>0</v>
      </c>
      <c r="R278" s="200">
        <f>Q278*H278</f>
        <v>0</v>
      </c>
      <c r="S278" s="200">
        <v>0</v>
      </c>
      <c r="T278" s="201">
        <f>S278*H278</f>
        <v>0</v>
      </c>
      <c r="U278" s="37"/>
      <c r="V278" s="37"/>
      <c r="W278" s="37"/>
      <c r="X278" s="37"/>
      <c r="Y278" s="37"/>
      <c r="Z278" s="37"/>
      <c r="AA278" s="37"/>
      <c r="AB278" s="37"/>
      <c r="AC278" s="37"/>
      <c r="AD278" s="37"/>
      <c r="AE278" s="37"/>
      <c r="AR278" s="202" t="s">
        <v>196</v>
      </c>
      <c r="AT278" s="202" t="s">
        <v>191</v>
      </c>
      <c r="AU278" s="202" t="s">
        <v>90</v>
      </c>
      <c r="AY278" s="19" t="s">
        <v>189</v>
      </c>
      <c r="BE278" s="203">
        <f>IF(N278="základní",J278,0)</f>
        <v>0</v>
      </c>
      <c r="BF278" s="203">
        <f>IF(N278="snížená",J278,0)</f>
        <v>0</v>
      </c>
      <c r="BG278" s="203">
        <f>IF(N278="zákl. přenesená",J278,0)</f>
        <v>0</v>
      </c>
      <c r="BH278" s="203">
        <f>IF(N278="sníž. přenesená",J278,0)</f>
        <v>0</v>
      </c>
      <c r="BI278" s="203">
        <f>IF(N278="nulová",J278,0)</f>
        <v>0</v>
      </c>
      <c r="BJ278" s="19" t="s">
        <v>40</v>
      </c>
      <c r="BK278" s="203">
        <f>ROUND(I278*H278,2)</f>
        <v>0</v>
      </c>
      <c r="BL278" s="19" t="s">
        <v>196</v>
      </c>
      <c r="BM278" s="202" t="s">
        <v>400</v>
      </c>
    </row>
    <row r="279" spans="1:65" s="2" customFormat="1" ht="38.4">
      <c r="A279" s="37"/>
      <c r="B279" s="38"/>
      <c r="C279" s="39"/>
      <c r="D279" s="204" t="s">
        <v>198</v>
      </c>
      <c r="E279" s="39"/>
      <c r="F279" s="205" t="s">
        <v>378</v>
      </c>
      <c r="G279" s="39"/>
      <c r="H279" s="39"/>
      <c r="I279" s="112"/>
      <c r="J279" s="39"/>
      <c r="K279" s="39"/>
      <c r="L279" s="42"/>
      <c r="M279" s="206"/>
      <c r="N279" s="207"/>
      <c r="O279" s="67"/>
      <c r="P279" s="67"/>
      <c r="Q279" s="67"/>
      <c r="R279" s="67"/>
      <c r="S279" s="67"/>
      <c r="T279" s="68"/>
      <c r="U279" s="37"/>
      <c r="V279" s="37"/>
      <c r="W279" s="37"/>
      <c r="X279" s="37"/>
      <c r="Y279" s="37"/>
      <c r="Z279" s="37"/>
      <c r="AA279" s="37"/>
      <c r="AB279" s="37"/>
      <c r="AC279" s="37"/>
      <c r="AD279" s="37"/>
      <c r="AE279" s="37"/>
      <c r="AT279" s="19" t="s">
        <v>198</v>
      </c>
      <c r="AU279" s="19" t="s">
        <v>90</v>
      </c>
    </row>
    <row r="280" spans="1:65" s="2" customFormat="1" ht="21.75" customHeight="1">
      <c r="A280" s="37"/>
      <c r="B280" s="38"/>
      <c r="C280" s="191" t="s">
        <v>401</v>
      </c>
      <c r="D280" s="191" t="s">
        <v>191</v>
      </c>
      <c r="E280" s="192" t="s">
        <v>402</v>
      </c>
      <c r="F280" s="193" t="s">
        <v>403</v>
      </c>
      <c r="G280" s="194" t="s">
        <v>281</v>
      </c>
      <c r="H280" s="195">
        <v>172.80799999999999</v>
      </c>
      <c r="I280" s="196"/>
      <c r="J280" s="197">
        <f>ROUND(I280*H280,2)</f>
        <v>0</v>
      </c>
      <c r="K280" s="193" t="s">
        <v>195</v>
      </c>
      <c r="L280" s="42"/>
      <c r="M280" s="198" t="s">
        <v>32</v>
      </c>
      <c r="N280" s="199" t="s">
        <v>52</v>
      </c>
      <c r="O280" s="67"/>
      <c r="P280" s="200">
        <f>O280*H280</f>
        <v>0</v>
      </c>
      <c r="Q280" s="200">
        <v>0</v>
      </c>
      <c r="R280" s="200">
        <f>Q280*H280</f>
        <v>0</v>
      </c>
      <c r="S280" s="200">
        <v>0</v>
      </c>
      <c r="T280" s="201">
        <f>S280*H280</f>
        <v>0</v>
      </c>
      <c r="U280" s="37"/>
      <c r="V280" s="37"/>
      <c r="W280" s="37"/>
      <c r="X280" s="37"/>
      <c r="Y280" s="37"/>
      <c r="Z280" s="37"/>
      <c r="AA280" s="37"/>
      <c r="AB280" s="37"/>
      <c r="AC280" s="37"/>
      <c r="AD280" s="37"/>
      <c r="AE280" s="37"/>
      <c r="AR280" s="202" t="s">
        <v>196</v>
      </c>
      <c r="AT280" s="202" t="s">
        <v>191</v>
      </c>
      <c r="AU280" s="202" t="s">
        <v>90</v>
      </c>
      <c r="AY280" s="19" t="s">
        <v>189</v>
      </c>
      <c r="BE280" s="203">
        <f>IF(N280="základní",J280,0)</f>
        <v>0</v>
      </c>
      <c r="BF280" s="203">
        <f>IF(N280="snížená",J280,0)</f>
        <v>0</v>
      </c>
      <c r="BG280" s="203">
        <f>IF(N280="zákl. přenesená",J280,0)</f>
        <v>0</v>
      </c>
      <c r="BH280" s="203">
        <f>IF(N280="sníž. přenesená",J280,0)</f>
        <v>0</v>
      </c>
      <c r="BI280" s="203">
        <f>IF(N280="nulová",J280,0)</f>
        <v>0</v>
      </c>
      <c r="BJ280" s="19" t="s">
        <v>40</v>
      </c>
      <c r="BK280" s="203">
        <f>ROUND(I280*H280,2)</f>
        <v>0</v>
      </c>
      <c r="BL280" s="19" t="s">
        <v>196</v>
      </c>
      <c r="BM280" s="202" t="s">
        <v>404</v>
      </c>
    </row>
    <row r="281" spans="1:65" s="2" customFormat="1" ht="144">
      <c r="A281" s="37"/>
      <c r="B281" s="38"/>
      <c r="C281" s="39"/>
      <c r="D281" s="204" t="s">
        <v>198</v>
      </c>
      <c r="E281" s="39"/>
      <c r="F281" s="205" t="s">
        <v>405</v>
      </c>
      <c r="G281" s="39"/>
      <c r="H281" s="39"/>
      <c r="I281" s="112"/>
      <c r="J281" s="39"/>
      <c r="K281" s="39"/>
      <c r="L281" s="42"/>
      <c r="M281" s="206"/>
      <c r="N281" s="207"/>
      <c r="O281" s="67"/>
      <c r="P281" s="67"/>
      <c r="Q281" s="67"/>
      <c r="R281" s="67"/>
      <c r="S281" s="67"/>
      <c r="T281" s="68"/>
      <c r="U281" s="37"/>
      <c r="V281" s="37"/>
      <c r="W281" s="37"/>
      <c r="X281" s="37"/>
      <c r="Y281" s="37"/>
      <c r="Z281" s="37"/>
      <c r="AA281" s="37"/>
      <c r="AB281" s="37"/>
      <c r="AC281" s="37"/>
      <c r="AD281" s="37"/>
      <c r="AE281" s="37"/>
      <c r="AT281" s="19" t="s">
        <v>198</v>
      </c>
      <c r="AU281" s="19" t="s">
        <v>90</v>
      </c>
    </row>
    <row r="282" spans="1:65" s="13" customFormat="1" ht="10.199999999999999">
      <c r="B282" s="208"/>
      <c r="C282" s="209"/>
      <c r="D282" s="204" t="s">
        <v>200</v>
      </c>
      <c r="E282" s="210" t="s">
        <v>32</v>
      </c>
      <c r="F282" s="211" t="s">
        <v>406</v>
      </c>
      <c r="G282" s="209"/>
      <c r="H282" s="210" t="s">
        <v>32</v>
      </c>
      <c r="I282" s="212"/>
      <c r="J282" s="209"/>
      <c r="K282" s="209"/>
      <c r="L282" s="213"/>
      <c r="M282" s="214"/>
      <c r="N282" s="215"/>
      <c r="O282" s="215"/>
      <c r="P282" s="215"/>
      <c r="Q282" s="215"/>
      <c r="R282" s="215"/>
      <c r="S282" s="215"/>
      <c r="T282" s="216"/>
      <c r="AT282" s="217" t="s">
        <v>200</v>
      </c>
      <c r="AU282" s="217" t="s">
        <v>90</v>
      </c>
      <c r="AV282" s="13" t="s">
        <v>40</v>
      </c>
      <c r="AW282" s="13" t="s">
        <v>38</v>
      </c>
      <c r="AX282" s="13" t="s">
        <v>81</v>
      </c>
      <c r="AY282" s="217" t="s">
        <v>189</v>
      </c>
    </row>
    <row r="283" spans="1:65" s="14" customFormat="1" ht="10.199999999999999">
      <c r="B283" s="218"/>
      <c r="C283" s="219"/>
      <c r="D283" s="204" t="s">
        <v>200</v>
      </c>
      <c r="E283" s="220" t="s">
        <v>32</v>
      </c>
      <c r="F283" s="221" t="s">
        <v>407</v>
      </c>
      <c r="G283" s="219"/>
      <c r="H283" s="222">
        <v>14.032</v>
      </c>
      <c r="I283" s="223"/>
      <c r="J283" s="219"/>
      <c r="K283" s="219"/>
      <c r="L283" s="224"/>
      <c r="M283" s="225"/>
      <c r="N283" s="226"/>
      <c r="O283" s="226"/>
      <c r="P283" s="226"/>
      <c r="Q283" s="226"/>
      <c r="R283" s="226"/>
      <c r="S283" s="226"/>
      <c r="T283" s="227"/>
      <c r="AT283" s="228" t="s">
        <v>200</v>
      </c>
      <c r="AU283" s="228" t="s">
        <v>90</v>
      </c>
      <c r="AV283" s="14" t="s">
        <v>90</v>
      </c>
      <c r="AW283" s="14" t="s">
        <v>38</v>
      </c>
      <c r="AX283" s="14" t="s">
        <v>81</v>
      </c>
      <c r="AY283" s="228" t="s">
        <v>189</v>
      </c>
    </row>
    <row r="284" spans="1:65" s="14" customFormat="1" ht="10.199999999999999">
      <c r="B284" s="218"/>
      <c r="C284" s="219"/>
      <c r="D284" s="204" t="s">
        <v>200</v>
      </c>
      <c r="E284" s="220" t="s">
        <v>32</v>
      </c>
      <c r="F284" s="221" t="s">
        <v>408</v>
      </c>
      <c r="G284" s="219"/>
      <c r="H284" s="222">
        <v>47.055999999999997</v>
      </c>
      <c r="I284" s="223"/>
      <c r="J284" s="219"/>
      <c r="K284" s="219"/>
      <c r="L284" s="224"/>
      <c r="M284" s="225"/>
      <c r="N284" s="226"/>
      <c r="O284" s="226"/>
      <c r="P284" s="226"/>
      <c r="Q284" s="226"/>
      <c r="R284" s="226"/>
      <c r="S284" s="226"/>
      <c r="T284" s="227"/>
      <c r="AT284" s="228" t="s">
        <v>200</v>
      </c>
      <c r="AU284" s="228" t="s">
        <v>90</v>
      </c>
      <c r="AV284" s="14" t="s">
        <v>90</v>
      </c>
      <c r="AW284" s="14" t="s">
        <v>38</v>
      </c>
      <c r="AX284" s="14" t="s">
        <v>81</v>
      </c>
      <c r="AY284" s="228" t="s">
        <v>189</v>
      </c>
    </row>
    <row r="285" spans="1:65" s="14" customFormat="1" ht="10.199999999999999">
      <c r="B285" s="218"/>
      <c r="C285" s="219"/>
      <c r="D285" s="204" t="s">
        <v>200</v>
      </c>
      <c r="E285" s="220" t="s">
        <v>32</v>
      </c>
      <c r="F285" s="221" t="s">
        <v>409</v>
      </c>
      <c r="G285" s="219"/>
      <c r="H285" s="222">
        <v>111.72</v>
      </c>
      <c r="I285" s="223"/>
      <c r="J285" s="219"/>
      <c r="K285" s="219"/>
      <c r="L285" s="224"/>
      <c r="M285" s="225"/>
      <c r="N285" s="226"/>
      <c r="O285" s="226"/>
      <c r="P285" s="226"/>
      <c r="Q285" s="226"/>
      <c r="R285" s="226"/>
      <c r="S285" s="226"/>
      <c r="T285" s="227"/>
      <c r="AT285" s="228" t="s">
        <v>200</v>
      </c>
      <c r="AU285" s="228" t="s">
        <v>90</v>
      </c>
      <c r="AV285" s="14" t="s">
        <v>90</v>
      </c>
      <c r="AW285" s="14" t="s">
        <v>38</v>
      </c>
      <c r="AX285" s="14" t="s">
        <v>81</v>
      </c>
      <c r="AY285" s="228" t="s">
        <v>189</v>
      </c>
    </row>
    <row r="286" spans="1:65" s="15" customFormat="1" ht="10.199999999999999">
      <c r="B286" s="229"/>
      <c r="C286" s="230"/>
      <c r="D286" s="204" t="s">
        <v>200</v>
      </c>
      <c r="E286" s="231" t="s">
        <v>32</v>
      </c>
      <c r="F286" s="232" t="s">
        <v>204</v>
      </c>
      <c r="G286" s="230"/>
      <c r="H286" s="233">
        <v>172.80799999999999</v>
      </c>
      <c r="I286" s="234"/>
      <c r="J286" s="230"/>
      <c r="K286" s="230"/>
      <c r="L286" s="235"/>
      <c r="M286" s="236"/>
      <c r="N286" s="237"/>
      <c r="O286" s="237"/>
      <c r="P286" s="237"/>
      <c r="Q286" s="237"/>
      <c r="R286" s="237"/>
      <c r="S286" s="237"/>
      <c r="T286" s="238"/>
      <c r="AT286" s="239" t="s">
        <v>200</v>
      </c>
      <c r="AU286" s="239" t="s">
        <v>90</v>
      </c>
      <c r="AV286" s="15" t="s">
        <v>196</v>
      </c>
      <c r="AW286" s="15" t="s">
        <v>38</v>
      </c>
      <c r="AX286" s="15" t="s">
        <v>40</v>
      </c>
      <c r="AY286" s="239" t="s">
        <v>189</v>
      </c>
    </row>
    <row r="287" spans="1:65" s="2" customFormat="1" ht="21.75" customHeight="1">
      <c r="A287" s="37"/>
      <c r="B287" s="38"/>
      <c r="C287" s="191" t="s">
        <v>410</v>
      </c>
      <c r="D287" s="191" t="s">
        <v>191</v>
      </c>
      <c r="E287" s="192" t="s">
        <v>411</v>
      </c>
      <c r="F287" s="193" t="s">
        <v>412</v>
      </c>
      <c r="G287" s="194" t="s">
        <v>281</v>
      </c>
      <c r="H287" s="195">
        <v>68.98</v>
      </c>
      <c r="I287" s="196"/>
      <c r="J287" s="197">
        <f>ROUND(I287*H287,2)</f>
        <v>0</v>
      </c>
      <c r="K287" s="193" t="s">
        <v>195</v>
      </c>
      <c r="L287" s="42"/>
      <c r="M287" s="198" t="s">
        <v>32</v>
      </c>
      <c r="N287" s="199" t="s">
        <v>52</v>
      </c>
      <c r="O287" s="67"/>
      <c r="P287" s="200">
        <f>O287*H287</f>
        <v>0</v>
      </c>
      <c r="Q287" s="200">
        <v>0</v>
      </c>
      <c r="R287" s="200">
        <f>Q287*H287</f>
        <v>0</v>
      </c>
      <c r="S287" s="200">
        <v>0</v>
      </c>
      <c r="T287" s="201">
        <f>S287*H287</f>
        <v>0</v>
      </c>
      <c r="U287" s="37"/>
      <c r="V287" s="37"/>
      <c r="W287" s="37"/>
      <c r="X287" s="37"/>
      <c r="Y287" s="37"/>
      <c r="Z287" s="37"/>
      <c r="AA287" s="37"/>
      <c r="AB287" s="37"/>
      <c r="AC287" s="37"/>
      <c r="AD287" s="37"/>
      <c r="AE287" s="37"/>
      <c r="AR287" s="202" t="s">
        <v>196</v>
      </c>
      <c r="AT287" s="202" t="s">
        <v>191</v>
      </c>
      <c r="AU287" s="202" t="s">
        <v>90</v>
      </c>
      <c r="AY287" s="19" t="s">
        <v>189</v>
      </c>
      <c r="BE287" s="203">
        <f>IF(N287="základní",J287,0)</f>
        <v>0</v>
      </c>
      <c r="BF287" s="203">
        <f>IF(N287="snížená",J287,0)</f>
        <v>0</v>
      </c>
      <c r="BG287" s="203">
        <f>IF(N287="zákl. přenesená",J287,0)</f>
        <v>0</v>
      </c>
      <c r="BH287" s="203">
        <f>IF(N287="sníž. přenesená",J287,0)</f>
        <v>0</v>
      </c>
      <c r="BI287" s="203">
        <f>IF(N287="nulová",J287,0)</f>
        <v>0</v>
      </c>
      <c r="BJ287" s="19" t="s">
        <v>40</v>
      </c>
      <c r="BK287" s="203">
        <f>ROUND(I287*H287,2)</f>
        <v>0</v>
      </c>
      <c r="BL287" s="19" t="s">
        <v>196</v>
      </c>
      <c r="BM287" s="202" t="s">
        <v>413</v>
      </c>
    </row>
    <row r="288" spans="1:65" s="2" customFormat="1" ht="105.6">
      <c r="A288" s="37"/>
      <c r="B288" s="38"/>
      <c r="C288" s="39"/>
      <c r="D288" s="204" t="s">
        <v>198</v>
      </c>
      <c r="E288" s="39"/>
      <c r="F288" s="205" t="s">
        <v>414</v>
      </c>
      <c r="G288" s="39"/>
      <c r="H288" s="39"/>
      <c r="I288" s="112"/>
      <c r="J288" s="39"/>
      <c r="K288" s="39"/>
      <c r="L288" s="42"/>
      <c r="M288" s="206"/>
      <c r="N288" s="207"/>
      <c r="O288" s="67"/>
      <c r="P288" s="67"/>
      <c r="Q288" s="67"/>
      <c r="R288" s="67"/>
      <c r="S288" s="67"/>
      <c r="T288" s="68"/>
      <c r="U288" s="37"/>
      <c r="V288" s="37"/>
      <c r="W288" s="37"/>
      <c r="X288" s="37"/>
      <c r="Y288" s="37"/>
      <c r="Z288" s="37"/>
      <c r="AA288" s="37"/>
      <c r="AB288" s="37"/>
      <c r="AC288" s="37"/>
      <c r="AD288" s="37"/>
      <c r="AE288" s="37"/>
      <c r="AT288" s="19" t="s">
        <v>198</v>
      </c>
      <c r="AU288" s="19" t="s">
        <v>90</v>
      </c>
    </row>
    <row r="289" spans="1:65" s="14" customFormat="1" ht="10.199999999999999">
      <c r="B289" s="218"/>
      <c r="C289" s="219"/>
      <c r="D289" s="204" t="s">
        <v>200</v>
      </c>
      <c r="E289" s="220" t="s">
        <v>32</v>
      </c>
      <c r="F289" s="221" t="s">
        <v>415</v>
      </c>
      <c r="G289" s="219"/>
      <c r="H289" s="222">
        <v>21.923999999999999</v>
      </c>
      <c r="I289" s="223"/>
      <c r="J289" s="219"/>
      <c r="K289" s="219"/>
      <c r="L289" s="224"/>
      <c r="M289" s="225"/>
      <c r="N289" s="226"/>
      <c r="O289" s="226"/>
      <c r="P289" s="226"/>
      <c r="Q289" s="226"/>
      <c r="R289" s="226"/>
      <c r="S289" s="226"/>
      <c r="T289" s="227"/>
      <c r="AT289" s="228" t="s">
        <v>200</v>
      </c>
      <c r="AU289" s="228" t="s">
        <v>90</v>
      </c>
      <c r="AV289" s="14" t="s">
        <v>90</v>
      </c>
      <c r="AW289" s="14" t="s">
        <v>38</v>
      </c>
      <c r="AX289" s="14" t="s">
        <v>81</v>
      </c>
      <c r="AY289" s="228" t="s">
        <v>189</v>
      </c>
    </row>
    <row r="290" spans="1:65" s="14" customFormat="1" ht="10.199999999999999">
      <c r="B290" s="218"/>
      <c r="C290" s="219"/>
      <c r="D290" s="204" t="s">
        <v>200</v>
      </c>
      <c r="E290" s="220" t="s">
        <v>32</v>
      </c>
      <c r="F290" s="221" t="s">
        <v>416</v>
      </c>
      <c r="G290" s="219"/>
      <c r="H290" s="222">
        <v>47.055999999999997</v>
      </c>
      <c r="I290" s="223"/>
      <c r="J290" s="219"/>
      <c r="K290" s="219"/>
      <c r="L290" s="224"/>
      <c r="M290" s="225"/>
      <c r="N290" s="226"/>
      <c r="O290" s="226"/>
      <c r="P290" s="226"/>
      <c r="Q290" s="226"/>
      <c r="R290" s="226"/>
      <c r="S290" s="226"/>
      <c r="T290" s="227"/>
      <c r="AT290" s="228" t="s">
        <v>200</v>
      </c>
      <c r="AU290" s="228" t="s">
        <v>90</v>
      </c>
      <c r="AV290" s="14" t="s">
        <v>90</v>
      </c>
      <c r="AW290" s="14" t="s">
        <v>38</v>
      </c>
      <c r="AX290" s="14" t="s">
        <v>81</v>
      </c>
      <c r="AY290" s="228" t="s">
        <v>189</v>
      </c>
    </row>
    <row r="291" spans="1:65" s="15" customFormat="1" ht="10.199999999999999">
      <c r="B291" s="229"/>
      <c r="C291" s="230"/>
      <c r="D291" s="204" t="s">
        <v>200</v>
      </c>
      <c r="E291" s="231" t="s">
        <v>32</v>
      </c>
      <c r="F291" s="232" t="s">
        <v>204</v>
      </c>
      <c r="G291" s="230"/>
      <c r="H291" s="233">
        <v>68.98</v>
      </c>
      <c r="I291" s="234"/>
      <c r="J291" s="230"/>
      <c r="K291" s="230"/>
      <c r="L291" s="235"/>
      <c r="M291" s="236"/>
      <c r="N291" s="237"/>
      <c r="O291" s="237"/>
      <c r="P291" s="237"/>
      <c r="Q291" s="237"/>
      <c r="R291" s="237"/>
      <c r="S291" s="237"/>
      <c r="T291" s="238"/>
      <c r="AT291" s="239" t="s">
        <v>200</v>
      </c>
      <c r="AU291" s="239" t="s">
        <v>90</v>
      </c>
      <c r="AV291" s="15" t="s">
        <v>196</v>
      </c>
      <c r="AW291" s="15" t="s">
        <v>38</v>
      </c>
      <c r="AX291" s="15" t="s">
        <v>40</v>
      </c>
      <c r="AY291" s="239" t="s">
        <v>189</v>
      </c>
    </row>
    <row r="292" spans="1:65" s="2" customFormat="1" ht="16.5" customHeight="1">
      <c r="A292" s="37"/>
      <c r="B292" s="38"/>
      <c r="C292" s="251" t="s">
        <v>417</v>
      </c>
      <c r="D292" s="251" t="s">
        <v>418</v>
      </c>
      <c r="E292" s="252" t="s">
        <v>419</v>
      </c>
      <c r="F292" s="253" t="s">
        <v>420</v>
      </c>
      <c r="G292" s="254" t="s">
        <v>421</v>
      </c>
      <c r="H292" s="255">
        <v>84.888999999999996</v>
      </c>
      <c r="I292" s="256"/>
      <c r="J292" s="257">
        <f>ROUND(I292*H292,2)</f>
        <v>0</v>
      </c>
      <c r="K292" s="253" t="s">
        <v>32</v>
      </c>
      <c r="L292" s="258"/>
      <c r="M292" s="259" t="s">
        <v>32</v>
      </c>
      <c r="N292" s="260" t="s">
        <v>52</v>
      </c>
      <c r="O292" s="67"/>
      <c r="P292" s="200">
        <f>O292*H292</f>
        <v>0</v>
      </c>
      <c r="Q292" s="200">
        <v>0</v>
      </c>
      <c r="R292" s="200">
        <f>Q292*H292</f>
        <v>0</v>
      </c>
      <c r="S292" s="200">
        <v>0</v>
      </c>
      <c r="T292" s="201">
        <f>S292*H292</f>
        <v>0</v>
      </c>
      <c r="U292" s="37"/>
      <c r="V292" s="37"/>
      <c r="W292" s="37"/>
      <c r="X292" s="37"/>
      <c r="Y292" s="37"/>
      <c r="Z292" s="37"/>
      <c r="AA292" s="37"/>
      <c r="AB292" s="37"/>
      <c r="AC292" s="37"/>
      <c r="AD292" s="37"/>
      <c r="AE292" s="37"/>
      <c r="AR292" s="202" t="s">
        <v>237</v>
      </c>
      <c r="AT292" s="202" t="s">
        <v>418</v>
      </c>
      <c r="AU292" s="202" t="s">
        <v>90</v>
      </c>
      <c r="AY292" s="19" t="s">
        <v>189</v>
      </c>
      <c r="BE292" s="203">
        <f>IF(N292="základní",J292,0)</f>
        <v>0</v>
      </c>
      <c r="BF292" s="203">
        <f>IF(N292="snížená",J292,0)</f>
        <v>0</v>
      </c>
      <c r="BG292" s="203">
        <f>IF(N292="zákl. přenesená",J292,0)</f>
        <v>0</v>
      </c>
      <c r="BH292" s="203">
        <f>IF(N292="sníž. přenesená",J292,0)</f>
        <v>0</v>
      </c>
      <c r="BI292" s="203">
        <f>IF(N292="nulová",J292,0)</f>
        <v>0</v>
      </c>
      <c r="BJ292" s="19" t="s">
        <v>40</v>
      </c>
      <c r="BK292" s="203">
        <f>ROUND(I292*H292,2)</f>
        <v>0</v>
      </c>
      <c r="BL292" s="19" t="s">
        <v>196</v>
      </c>
      <c r="BM292" s="202" t="s">
        <v>422</v>
      </c>
    </row>
    <row r="293" spans="1:65" s="2" customFormat="1" ht="28.8">
      <c r="A293" s="37"/>
      <c r="B293" s="38"/>
      <c r="C293" s="39"/>
      <c r="D293" s="204" t="s">
        <v>230</v>
      </c>
      <c r="E293" s="39"/>
      <c r="F293" s="205" t="s">
        <v>423</v>
      </c>
      <c r="G293" s="39"/>
      <c r="H293" s="39"/>
      <c r="I293" s="112"/>
      <c r="J293" s="39"/>
      <c r="K293" s="39"/>
      <c r="L293" s="42"/>
      <c r="M293" s="206"/>
      <c r="N293" s="207"/>
      <c r="O293" s="67"/>
      <c r="P293" s="67"/>
      <c r="Q293" s="67"/>
      <c r="R293" s="67"/>
      <c r="S293" s="67"/>
      <c r="T293" s="68"/>
      <c r="U293" s="37"/>
      <c r="V293" s="37"/>
      <c r="W293" s="37"/>
      <c r="X293" s="37"/>
      <c r="Y293" s="37"/>
      <c r="Z293" s="37"/>
      <c r="AA293" s="37"/>
      <c r="AB293" s="37"/>
      <c r="AC293" s="37"/>
      <c r="AD293" s="37"/>
      <c r="AE293" s="37"/>
      <c r="AT293" s="19" t="s">
        <v>230</v>
      </c>
      <c r="AU293" s="19" t="s">
        <v>90</v>
      </c>
    </row>
    <row r="294" spans="1:65" s="14" customFormat="1" ht="10.199999999999999">
      <c r="B294" s="218"/>
      <c r="C294" s="219"/>
      <c r="D294" s="204" t="s">
        <v>200</v>
      </c>
      <c r="E294" s="220" t="s">
        <v>32</v>
      </c>
      <c r="F294" s="221" t="s">
        <v>424</v>
      </c>
      <c r="G294" s="219"/>
      <c r="H294" s="222">
        <v>84.888999999999996</v>
      </c>
      <c r="I294" s="223"/>
      <c r="J294" s="219"/>
      <c r="K294" s="219"/>
      <c r="L294" s="224"/>
      <c r="M294" s="225"/>
      <c r="N294" s="226"/>
      <c r="O294" s="226"/>
      <c r="P294" s="226"/>
      <c r="Q294" s="226"/>
      <c r="R294" s="226"/>
      <c r="S294" s="226"/>
      <c r="T294" s="227"/>
      <c r="AT294" s="228" t="s">
        <v>200</v>
      </c>
      <c r="AU294" s="228" t="s">
        <v>90</v>
      </c>
      <c r="AV294" s="14" t="s">
        <v>90</v>
      </c>
      <c r="AW294" s="14" t="s">
        <v>38</v>
      </c>
      <c r="AX294" s="14" t="s">
        <v>40</v>
      </c>
      <c r="AY294" s="228" t="s">
        <v>189</v>
      </c>
    </row>
    <row r="295" spans="1:65" s="2" customFormat="1" ht="16.5" customHeight="1">
      <c r="A295" s="37"/>
      <c r="B295" s="38"/>
      <c r="C295" s="251" t="s">
        <v>425</v>
      </c>
      <c r="D295" s="251" t="s">
        <v>418</v>
      </c>
      <c r="E295" s="252" t="s">
        <v>426</v>
      </c>
      <c r="F295" s="253" t="s">
        <v>427</v>
      </c>
      <c r="G295" s="254" t="s">
        <v>421</v>
      </c>
      <c r="H295" s="255">
        <v>38.366999999999997</v>
      </c>
      <c r="I295" s="256"/>
      <c r="J295" s="257">
        <f>ROUND(I295*H295,2)</f>
        <v>0</v>
      </c>
      <c r="K295" s="253" t="s">
        <v>195</v>
      </c>
      <c r="L295" s="258"/>
      <c r="M295" s="259" t="s">
        <v>32</v>
      </c>
      <c r="N295" s="260" t="s">
        <v>52</v>
      </c>
      <c r="O295" s="67"/>
      <c r="P295" s="200">
        <f>O295*H295</f>
        <v>0</v>
      </c>
      <c r="Q295" s="200">
        <v>0</v>
      </c>
      <c r="R295" s="200">
        <f>Q295*H295</f>
        <v>0</v>
      </c>
      <c r="S295" s="200">
        <v>0</v>
      </c>
      <c r="T295" s="201">
        <f>S295*H295</f>
        <v>0</v>
      </c>
      <c r="U295" s="37"/>
      <c r="V295" s="37"/>
      <c r="W295" s="37"/>
      <c r="X295" s="37"/>
      <c r="Y295" s="37"/>
      <c r="Z295" s="37"/>
      <c r="AA295" s="37"/>
      <c r="AB295" s="37"/>
      <c r="AC295" s="37"/>
      <c r="AD295" s="37"/>
      <c r="AE295" s="37"/>
      <c r="AR295" s="202" t="s">
        <v>237</v>
      </c>
      <c r="AT295" s="202" t="s">
        <v>418</v>
      </c>
      <c r="AU295" s="202" t="s">
        <v>90</v>
      </c>
      <c r="AY295" s="19" t="s">
        <v>189</v>
      </c>
      <c r="BE295" s="203">
        <f>IF(N295="základní",J295,0)</f>
        <v>0</v>
      </c>
      <c r="BF295" s="203">
        <f>IF(N295="snížená",J295,0)</f>
        <v>0</v>
      </c>
      <c r="BG295" s="203">
        <f>IF(N295="zákl. přenesená",J295,0)</f>
        <v>0</v>
      </c>
      <c r="BH295" s="203">
        <f>IF(N295="sníž. přenesená",J295,0)</f>
        <v>0</v>
      </c>
      <c r="BI295" s="203">
        <f>IF(N295="nulová",J295,0)</f>
        <v>0</v>
      </c>
      <c r="BJ295" s="19" t="s">
        <v>40</v>
      </c>
      <c r="BK295" s="203">
        <f>ROUND(I295*H295,2)</f>
        <v>0</v>
      </c>
      <c r="BL295" s="19" t="s">
        <v>196</v>
      </c>
      <c r="BM295" s="202" t="s">
        <v>428</v>
      </c>
    </row>
    <row r="296" spans="1:65" s="2" customFormat="1" ht="28.8">
      <c r="A296" s="37"/>
      <c r="B296" s="38"/>
      <c r="C296" s="39"/>
      <c r="D296" s="204" t="s">
        <v>230</v>
      </c>
      <c r="E296" s="39"/>
      <c r="F296" s="205" t="s">
        <v>429</v>
      </c>
      <c r="G296" s="39"/>
      <c r="H296" s="39"/>
      <c r="I296" s="112"/>
      <c r="J296" s="39"/>
      <c r="K296" s="39"/>
      <c r="L296" s="42"/>
      <c r="M296" s="206"/>
      <c r="N296" s="207"/>
      <c r="O296" s="67"/>
      <c r="P296" s="67"/>
      <c r="Q296" s="67"/>
      <c r="R296" s="67"/>
      <c r="S296" s="67"/>
      <c r="T296" s="68"/>
      <c r="U296" s="37"/>
      <c r="V296" s="37"/>
      <c r="W296" s="37"/>
      <c r="X296" s="37"/>
      <c r="Y296" s="37"/>
      <c r="Z296" s="37"/>
      <c r="AA296" s="37"/>
      <c r="AB296" s="37"/>
      <c r="AC296" s="37"/>
      <c r="AD296" s="37"/>
      <c r="AE296" s="37"/>
      <c r="AT296" s="19" t="s">
        <v>230</v>
      </c>
      <c r="AU296" s="19" t="s">
        <v>90</v>
      </c>
    </row>
    <row r="297" spans="1:65" s="14" customFormat="1" ht="10.199999999999999">
      <c r="B297" s="218"/>
      <c r="C297" s="219"/>
      <c r="D297" s="204" t="s">
        <v>200</v>
      </c>
      <c r="E297" s="220" t="s">
        <v>32</v>
      </c>
      <c r="F297" s="221" t="s">
        <v>430</v>
      </c>
      <c r="G297" s="219"/>
      <c r="H297" s="222">
        <v>38.366999999999997</v>
      </c>
      <c r="I297" s="223"/>
      <c r="J297" s="219"/>
      <c r="K297" s="219"/>
      <c r="L297" s="224"/>
      <c r="M297" s="225"/>
      <c r="N297" s="226"/>
      <c r="O297" s="226"/>
      <c r="P297" s="226"/>
      <c r="Q297" s="226"/>
      <c r="R297" s="226"/>
      <c r="S297" s="226"/>
      <c r="T297" s="227"/>
      <c r="AT297" s="228" t="s">
        <v>200</v>
      </c>
      <c r="AU297" s="228" t="s">
        <v>90</v>
      </c>
      <c r="AV297" s="14" t="s">
        <v>90</v>
      </c>
      <c r="AW297" s="14" t="s">
        <v>38</v>
      </c>
      <c r="AX297" s="14" t="s">
        <v>40</v>
      </c>
      <c r="AY297" s="228" t="s">
        <v>189</v>
      </c>
    </row>
    <row r="298" spans="1:65" s="2" customFormat="1" ht="21.75" customHeight="1">
      <c r="A298" s="37"/>
      <c r="B298" s="38"/>
      <c r="C298" s="191" t="s">
        <v>431</v>
      </c>
      <c r="D298" s="191" t="s">
        <v>191</v>
      </c>
      <c r="E298" s="192" t="s">
        <v>432</v>
      </c>
      <c r="F298" s="193" t="s">
        <v>433</v>
      </c>
      <c r="G298" s="194" t="s">
        <v>281</v>
      </c>
      <c r="H298" s="195">
        <v>47.055999999999997</v>
      </c>
      <c r="I298" s="196"/>
      <c r="J298" s="197">
        <f>ROUND(I298*H298,2)</f>
        <v>0</v>
      </c>
      <c r="K298" s="193" t="s">
        <v>195</v>
      </c>
      <c r="L298" s="42"/>
      <c r="M298" s="198" t="s">
        <v>32</v>
      </c>
      <c r="N298" s="199" t="s">
        <v>52</v>
      </c>
      <c r="O298" s="67"/>
      <c r="P298" s="200">
        <f>O298*H298</f>
        <v>0</v>
      </c>
      <c r="Q298" s="200">
        <v>0</v>
      </c>
      <c r="R298" s="200">
        <f>Q298*H298</f>
        <v>0</v>
      </c>
      <c r="S298" s="200">
        <v>0</v>
      </c>
      <c r="T298" s="201">
        <f>S298*H298</f>
        <v>0</v>
      </c>
      <c r="U298" s="37"/>
      <c r="V298" s="37"/>
      <c r="W298" s="37"/>
      <c r="X298" s="37"/>
      <c r="Y298" s="37"/>
      <c r="Z298" s="37"/>
      <c r="AA298" s="37"/>
      <c r="AB298" s="37"/>
      <c r="AC298" s="37"/>
      <c r="AD298" s="37"/>
      <c r="AE298" s="37"/>
      <c r="AR298" s="202" t="s">
        <v>196</v>
      </c>
      <c r="AT298" s="202" t="s">
        <v>191</v>
      </c>
      <c r="AU298" s="202" t="s">
        <v>90</v>
      </c>
      <c r="AY298" s="19" t="s">
        <v>189</v>
      </c>
      <c r="BE298" s="203">
        <f>IF(N298="základní",J298,0)</f>
        <v>0</v>
      </c>
      <c r="BF298" s="203">
        <f>IF(N298="snížená",J298,0)</f>
        <v>0</v>
      </c>
      <c r="BG298" s="203">
        <f>IF(N298="zákl. přenesená",J298,0)</f>
        <v>0</v>
      </c>
      <c r="BH298" s="203">
        <f>IF(N298="sníž. přenesená",J298,0)</f>
        <v>0</v>
      </c>
      <c r="BI298" s="203">
        <f>IF(N298="nulová",J298,0)</f>
        <v>0</v>
      </c>
      <c r="BJ298" s="19" t="s">
        <v>40</v>
      </c>
      <c r="BK298" s="203">
        <f>ROUND(I298*H298,2)</f>
        <v>0</v>
      </c>
      <c r="BL298" s="19" t="s">
        <v>196</v>
      </c>
      <c r="BM298" s="202" t="s">
        <v>434</v>
      </c>
    </row>
    <row r="299" spans="1:65" s="2" customFormat="1" ht="374.4">
      <c r="A299" s="37"/>
      <c r="B299" s="38"/>
      <c r="C299" s="39"/>
      <c r="D299" s="204" t="s">
        <v>198</v>
      </c>
      <c r="E299" s="39"/>
      <c r="F299" s="205" t="s">
        <v>435</v>
      </c>
      <c r="G299" s="39"/>
      <c r="H299" s="39"/>
      <c r="I299" s="112"/>
      <c r="J299" s="39"/>
      <c r="K299" s="39"/>
      <c r="L299" s="42"/>
      <c r="M299" s="206"/>
      <c r="N299" s="207"/>
      <c r="O299" s="67"/>
      <c r="P299" s="67"/>
      <c r="Q299" s="67"/>
      <c r="R299" s="67"/>
      <c r="S299" s="67"/>
      <c r="T299" s="68"/>
      <c r="U299" s="37"/>
      <c r="V299" s="37"/>
      <c r="W299" s="37"/>
      <c r="X299" s="37"/>
      <c r="Y299" s="37"/>
      <c r="Z299" s="37"/>
      <c r="AA299" s="37"/>
      <c r="AB299" s="37"/>
      <c r="AC299" s="37"/>
      <c r="AD299" s="37"/>
      <c r="AE299" s="37"/>
      <c r="AT299" s="19" t="s">
        <v>198</v>
      </c>
      <c r="AU299" s="19" t="s">
        <v>90</v>
      </c>
    </row>
    <row r="300" spans="1:65" s="13" customFormat="1" ht="10.199999999999999">
      <c r="B300" s="208"/>
      <c r="C300" s="209"/>
      <c r="D300" s="204" t="s">
        <v>200</v>
      </c>
      <c r="E300" s="210" t="s">
        <v>32</v>
      </c>
      <c r="F300" s="211" t="s">
        <v>296</v>
      </c>
      <c r="G300" s="209"/>
      <c r="H300" s="210" t="s">
        <v>32</v>
      </c>
      <c r="I300" s="212"/>
      <c r="J300" s="209"/>
      <c r="K300" s="209"/>
      <c r="L300" s="213"/>
      <c r="M300" s="214"/>
      <c r="N300" s="215"/>
      <c r="O300" s="215"/>
      <c r="P300" s="215"/>
      <c r="Q300" s="215"/>
      <c r="R300" s="215"/>
      <c r="S300" s="215"/>
      <c r="T300" s="216"/>
      <c r="AT300" s="217" t="s">
        <v>200</v>
      </c>
      <c r="AU300" s="217" t="s">
        <v>90</v>
      </c>
      <c r="AV300" s="13" t="s">
        <v>40</v>
      </c>
      <c r="AW300" s="13" t="s">
        <v>38</v>
      </c>
      <c r="AX300" s="13" t="s">
        <v>81</v>
      </c>
      <c r="AY300" s="217" t="s">
        <v>189</v>
      </c>
    </row>
    <row r="301" spans="1:65" s="13" customFormat="1" ht="10.199999999999999">
      <c r="B301" s="208"/>
      <c r="C301" s="209"/>
      <c r="D301" s="204" t="s">
        <v>200</v>
      </c>
      <c r="E301" s="210" t="s">
        <v>32</v>
      </c>
      <c r="F301" s="211" t="s">
        <v>202</v>
      </c>
      <c r="G301" s="209"/>
      <c r="H301" s="210" t="s">
        <v>32</v>
      </c>
      <c r="I301" s="212"/>
      <c r="J301" s="209"/>
      <c r="K301" s="209"/>
      <c r="L301" s="213"/>
      <c r="M301" s="214"/>
      <c r="N301" s="215"/>
      <c r="O301" s="215"/>
      <c r="P301" s="215"/>
      <c r="Q301" s="215"/>
      <c r="R301" s="215"/>
      <c r="S301" s="215"/>
      <c r="T301" s="216"/>
      <c r="AT301" s="217" t="s">
        <v>200</v>
      </c>
      <c r="AU301" s="217" t="s">
        <v>90</v>
      </c>
      <c r="AV301" s="13" t="s">
        <v>40</v>
      </c>
      <c r="AW301" s="13" t="s">
        <v>38</v>
      </c>
      <c r="AX301" s="13" t="s">
        <v>81</v>
      </c>
      <c r="AY301" s="217" t="s">
        <v>189</v>
      </c>
    </row>
    <row r="302" spans="1:65" s="13" customFormat="1" ht="10.199999999999999">
      <c r="B302" s="208"/>
      <c r="C302" s="209"/>
      <c r="D302" s="204" t="s">
        <v>200</v>
      </c>
      <c r="E302" s="210" t="s">
        <v>32</v>
      </c>
      <c r="F302" s="211" t="s">
        <v>297</v>
      </c>
      <c r="G302" s="209"/>
      <c r="H302" s="210" t="s">
        <v>32</v>
      </c>
      <c r="I302" s="212"/>
      <c r="J302" s="209"/>
      <c r="K302" s="209"/>
      <c r="L302" s="213"/>
      <c r="M302" s="214"/>
      <c r="N302" s="215"/>
      <c r="O302" s="215"/>
      <c r="P302" s="215"/>
      <c r="Q302" s="215"/>
      <c r="R302" s="215"/>
      <c r="S302" s="215"/>
      <c r="T302" s="216"/>
      <c r="AT302" s="217" t="s">
        <v>200</v>
      </c>
      <c r="AU302" s="217" t="s">
        <v>90</v>
      </c>
      <c r="AV302" s="13" t="s">
        <v>40</v>
      </c>
      <c r="AW302" s="13" t="s">
        <v>38</v>
      </c>
      <c r="AX302" s="13" t="s">
        <v>81</v>
      </c>
      <c r="AY302" s="217" t="s">
        <v>189</v>
      </c>
    </row>
    <row r="303" spans="1:65" s="13" customFormat="1" ht="10.199999999999999">
      <c r="B303" s="208"/>
      <c r="C303" s="209"/>
      <c r="D303" s="204" t="s">
        <v>200</v>
      </c>
      <c r="E303" s="210" t="s">
        <v>32</v>
      </c>
      <c r="F303" s="211" t="s">
        <v>298</v>
      </c>
      <c r="G303" s="209"/>
      <c r="H303" s="210" t="s">
        <v>32</v>
      </c>
      <c r="I303" s="212"/>
      <c r="J303" s="209"/>
      <c r="K303" s="209"/>
      <c r="L303" s="213"/>
      <c r="M303" s="214"/>
      <c r="N303" s="215"/>
      <c r="O303" s="215"/>
      <c r="P303" s="215"/>
      <c r="Q303" s="215"/>
      <c r="R303" s="215"/>
      <c r="S303" s="215"/>
      <c r="T303" s="216"/>
      <c r="AT303" s="217" t="s">
        <v>200</v>
      </c>
      <c r="AU303" s="217" t="s">
        <v>90</v>
      </c>
      <c r="AV303" s="13" t="s">
        <v>40</v>
      </c>
      <c r="AW303" s="13" t="s">
        <v>38</v>
      </c>
      <c r="AX303" s="13" t="s">
        <v>81</v>
      </c>
      <c r="AY303" s="217" t="s">
        <v>189</v>
      </c>
    </row>
    <row r="304" spans="1:65" s="13" customFormat="1" ht="10.199999999999999">
      <c r="B304" s="208"/>
      <c r="C304" s="209"/>
      <c r="D304" s="204" t="s">
        <v>200</v>
      </c>
      <c r="E304" s="210" t="s">
        <v>32</v>
      </c>
      <c r="F304" s="211" t="s">
        <v>436</v>
      </c>
      <c r="G304" s="209"/>
      <c r="H304" s="210" t="s">
        <v>32</v>
      </c>
      <c r="I304" s="212"/>
      <c r="J304" s="209"/>
      <c r="K304" s="209"/>
      <c r="L304" s="213"/>
      <c r="M304" s="214"/>
      <c r="N304" s="215"/>
      <c r="O304" s="215"/>
      <c r="P304" s="215"/>
      <c r="Q304" s="215"/>
      <c r="R304" s="215"/>
      <c r="S304" s="215"/>
      <c r="T304" s="216"/>
      <c r="AT304" s="217" t="s">
        <v>200</v>
      </c>
      <c r="AU304" s="217" t="s">
        <v>90</v>
      </c>
      <c r="AV304" s="13" t="s">
        <v>40</v>
      </c>
      <c r="AW304" s="13" t="s">
        <v>38</v>
      </c>
      <c r="AX304" s="13" t="s">
        <v>81</v>
      </c>
      <c r="AY304" s="217" t="s">
        <v>189</v>
      </c>
    </row>
    <row r="305" spans="1:65" s="14" customFormat="1" ht="10.199999999999999">
      <c r="B305" s="218"/>
      <c r="C305" s="219"/>
      <c r="D305" s="204" t="s">
        <v>200</v>
      </c>
      <c r="E305" s="220" t="s">
        <v>32</v>
      </c>
      <c r="F305" s="221" t="s">
        <v>300</v>
      </c>
      <c r="G305" s="219"/>
      <c r="H305" s="222">
        <v>42.146000000000001</v>
      </c>
      <c r="I305" s="223"/>
      <c r="J305" s="219"/>
      <c r="K305" s="219"/>
      <c r="L305" s="224"/>
      <c r="M305" s="225"/>
      <c r="N305" s="226"/>
      <c r="O305" s="226"/>
      <c r="P305" s="226"/>
      <c r="Q305" s="226"/>
      <c r="R305" s="226"/>
      <c r="S305" s="226"/>
      <c r="T305" s="227"/>
      <c r="AT305" s="228" t="s">
        <v>200</v>
      </c>
      <c r="AU305" s="228" t="s">
        <v>90</v>
      </c>
      <c r="AV305" s="14" t="s">
        <v>90</v>
      </c>
      <c r="AW305" s="14" t="s">
        <v>38</v>
      </c>
      <c r="AX305" s="14" t="s">
        <v>81</v>
      </c>
      <c r="AY305" s="228" t="s">
        <v>189</v>
      </c>
    </row>
    <row r="306" spans="1:65" s="14" customFormat="1" ht="10.199999999999999">
      <c r="B306" s="218"/>
      <c r="C306" s="219"/>
      <c r="D306" s="204" t="s">
        <v>200</v>
      </c>
      <c r="E306" s="220" t="s">
        <v>32</v>
      </c>
      <c r="F306" s="221" t="s">
        <v>301</v>
      </c>
      <c r="G306" s="219"/>
      <c r="H306" s="222">
        <v>4.91</v>
      </c>
      <c r="I306" s="223"/>
      <c r="J306" s="219"/>
      <c r="K306" s="219"/>
      <c r="L306" s="224"/>
      <c r="M306" s="225"/>
      <c r="N306" s="226"/>
      <c r="O306" s="226"/>
      <c r="P306" s="226"/>
      <c r="Q306" s="226"/>
      <c r="R306" s="226"/>
      <c r="S306" s="226"/>
      <c r="T306" s="227"/>
      <c r="AT306" s="228" t="s">
        <v>200</v>
      </c>
      <c r="AU306" s="228" t="s">
        <v>90</v>
      </c>
      <c r="AV306" s="14" t="s">
        <v>90</v>
      </c>
      <c r="AW306" s="14" t="s">
        <v>38</v>
      </c>
      <c r="AX306" s="14" t="s">
        <v>81</v>
      </c>
      <c r="AY306" s="228" t="s">
        <v>189</v>
      </c>
    </row>
    <row r="307" spans="1:65" s="15" customFormat="1" ht="10.199999999999999">
      <c r="B307" s="229"/>
      <c r="C307" s="230"/>
      <c r="D307" s="204" t="s">
        <v>200</v>
      </c>
      <c r="E307" s="231" t="s">
        <v>32</v>
      </c>
      <c r="F307" s="232" t="s">
        <v>204</v>
      </c>
      <c r="G307" s="230"/>
      <c r="H307" s="233">
        <v>47.055999999999997</v>
      </c>
      <c r="I307" s="234"/>
      <c r="J307" s="230"/>
      <c r="K307" s="230"/>
      <c r="L307" s="235"/>
      <c r="M307" s="236"/>
      <c r="N307" s="237"/>
      <c r="O307" s="237"/>
      <c r="P307" s="237"/>
      <c r="Q307" s="237"/>
      <c r="R307" s="237"/>
      <c r="S307" s="237"/>
      <c r="T307" s="238"/>
      <c r="AT307" s="239" t="s">
        <v>200</v>
      </c>
      <c r="AU307" s="239" t="s">
        <v>90</v>
      </c>
      <c r="AV307" s="15" t="s">
        <v>196</v>
      </c>
      <c r="AW307" s="15" t="s">
        <v>38</v>
      </c>
      <c r="AX307" s="15" t="s">
        <v>40</v>
      </c>
      <c r="AY307" s="239" t="s">
        <v>189</v>
      </c>
    </row>
    <row r="308" spans="1:65" s="2" customFormat="1" ht="33" customHeight="1">
      <c r="A308" s="37"/>
      <c r="B308" s="38"/>
      <c r="C308" s="191" t="s">
        <v>437</v>
      </c>
      <c r="D308" s="191" t="s">
        <v>191</v>
      </c>
      <c r="E308" s="192" t="s">
        <v>438</v>
      </c>
      <c r="F308" s="193" t="s">
        <v>439</v>
      </c>
      <c r="G308" s="194" t="s">
        <v>281</v>
      </c>
      <c r="H308" s="195">
        <v>21.923999999999999</v>
      </c>
      <c r="I308" s="196"/>
      <c r="J308" s="197">
        <f>ROUND(I308*H308,2)</f>
        <v>0</v>
      </c>
      <c r="K308" s="193" t="s">
        <v>195</v>
      </c>
      <c r="L308" s="42"/>
      <c r="M308" s="198" t="s">
        <v>32</v>
      </c>
      <c r="N308" s="199" t="s">
        <v>52</v>
      </c>
      <c r="O308" s="67"/>
      <c r="P308" s="200">
        <f>O308*H308</f>
        <v>0</v>
      </c>
      <c r="Q308" s="200">
        <v>0</v>
      </c>
      <c r="R308" s="200">
        <f>Q308*H308</f>
        <v>0</v>
      </c>
      <c r="S308" s="200">
        <v>0</v>
      </c>
      <c r="T308" s="201">
        <f>S308*H308</f>
        <v>0</v>
      </c>
      <c r="U308" s="37"/>
      <c r="V308" s="37"/>
      <c r="W308" s="37"/>
      <c r="X308" s="37"/>
      <c r="Y308" s="37"/>
      <c r="Z308" s="37"/>
      <c r="AA308" s="37"/>
      <c r="AB308" s="37"/>
      <c r="AC308" s="37"/>
      <c r="AD308" s="37"/>
      <c r="AE308" s="37"/>
      <c r="AR308" s="202" t="s">
        <v>196</v>
      </c>
      <c r="AT308" s="202" t="s">
        <v>191</v>
      </c>
      <c r="AU308" s="202" t="s">
        <v>90</v>
      </c>
      <c r="AY308" s="19" t="s">
        <v>189</v>
      </c>
      <c r="BE308" s="203">
        <f>IF(N308="základní",J308,0)</f>
        <v>0</v>
      </c>
      <c r="BF308" s="203">
        <f>IF(N308="snížená",J308,0)</f>
        <v>0</v>
      </c>
      <c r="BG308" s="203">
        <f>IF(N308="zákl. přenesená",J308,0)</f>
        <v>0</v>
      </c>
      <c r="BH308" s="203">
        <f>IF(N308="sníž. přenesená",J308,0)</f>
        <v>0</v>
      </c>
      <c r="BI308" s="203">
        <f>IF(N308="nulová",J308,0)</f>
        <v>0</v>
      </c>
      <c r="BJ308" s="19" t="s">
        <v>40</v>
      </c>
      <c r="BK308" s="203">
        <f>ROUND(I308*H308,2)</f>
        <v>0</v>
      </c>
      <c r="BL308" s="19" t="s">
        <v>196</v>
      </c>
      <c r="BM308" s="202" t="s">
        <v>440</v>
      </c>
    </row>
    <row r="309" spans="1:65" s="2" customFormat="1" ht="374.4">
      <c r="A309" s="37"/>
      <c r="B309" s="38"/>
      <c r="C309" s="39"/>
      <c r="D309" s="204" t="s">
        <v>198</v>
      </c>
      <c r="E309" s="39"/>
      <c r="F309" s="205" t="s">
        <v>435</v>
      </c>
      <c r="G309" s="39"/>
      <c r="H309" s="39"/>
      <c r="I309" s="112"/>
      <c r="J309" s="39"/>
      <c r="K309" s="39"/>
      <c r="L309" s="42"/>
      <c r="M309" s="206"/>
      <c r="N309" s="207"/>
      <c r="O309" s="67"/>
      <c r="P309" s="67"/>
      <c r="Q309" s="67"/>
      <c r="R309" s="67"/>
      <c r="S309" s="67"/>
      <c r="T309" s="68"/>
      <c r="U309" s="37"/>
      <c r="V309" s="37"/>
      <c r="W309" s="37"/>
      <c r="X309" s="37"/>
      <c r="Y309" s="37"/>
      <c r="Z309" s="37"/>
      <c r="AA309" s="37"/>
      <c r="AB309" s="37"/>
      <c r="AC309" s="37"/>
      <c r="AD309" s="37"/>
      <c r="AE309" s="37"/>
      <c r="AT309" s="19" t="s">
        <v>198</v>
      </c>
      <c r="AU309" s="19" t="s">
        <v>90</v>
      </c>
    </row>
    <row r="310" spans="1:65" s="2" customFormat="1" ht="28.8">
      <c r="A310" s="37"/>
      <c r="B310" s="38"/>
      <c r="C310" s="39"/>
      <c r="D310" s="204" t="s">
        <v>230</v>
      </c>
      <c r="E310" s="39"/>
      <c r="F310" s="205" t="s">
        <v>441</v>
      </c>
      <c r="G310" s="39"/>
      <c r="H310" s="39"/>
      <c r="I310" s="112"/>
      <c r="J310" s="39"/>
      <c r="K310" s="39"/>
      <c r="L310" s="42"/>
      <c r="M310" s="206"/>
      <c r="N310" s="207"/>
      <c r="O310" s="67"/>
      <c r="P310" s="67"/>
      <c r="Q310" s="67"/>
      <c r="R310" s="67"/>
      <c r="S310" s="67"/>
      <c r="T310" s="68"/>
      <c r="U310" s="37"/>
      <c r="V310" s="37"/>
      <c r="W310" s="37"/>
      <c r="X310" s="37"/>
      <c r="Y310" s="37"/>
      <c r="Z310" s="37"/>
      <c r="AA310" s="37"/>
      <c r="AB310" s="37"/>
      <c r="AC310" s="37"/>
      <c r="AD310" s="37"/>
      <c r="AE310" s="37"/>
      <c r="AT310" s="19" t="s">
        <v>230</v>
      </c>
      <c r="AU310" s="19" t="s">
        <v>90</v>
      </c>
    </row>
    <row r="311" spans="1:65" s="13" customFormat="1" ht="10.199999999999999">
      <c r="B311" s="208"/>
      <c r="C311" s="209"/>
      <c r="D311" s="204" t="s">
        <v>200</v>
      </c>
      <c r="E311" s="210" t="s">
        <v>32</v>
      </c>
      <c r="F311" s="211" t="s">
        <v>296</v>
      </c>
      <c r="G311" s="209"/>
      <c r="H311" s="210" t="s">
        <v>32</v>
      </c>
      <c r="I311" s="212"/>
      <c r="J311" s="209"/>
      <c r="K311" s="209"/>
      <c r="L311" s="213"/>
      <c r="M311" s="214"/>
      <c r="N311" s="215"/>
      <c r="O311" s="215"/>
      <c r="P311" s="215"/>
      <c r="Q311" s="215"/>
      <c r="R311" s="215"/>
      <c r="S311" s="215"/>
      <c r="T311" s="216"/>
      <c r="AT311" s="217" t="s">
        <v>200</v>
      </c>
      <c r="AU311" s="217" t="s">
        <v>90</v>
      </c>
      <c r="AV311" s="13" t="s">
        <v>40</v>
      </c>
      <c r="AW311" s="13" t="s">
        <v>38</v>
      </c>
      <c r="AX311" s="13" t="s">
        <v>81</v>
      </c>
      <c r="AY311" s="217" t="s">
        <v>189</v>
      </c>
    </row>
    <row r="312" spans="1:65" s="13" customFormat="1" ht="10.199999999999999">
      <c r="B312" s="208"/>
      <c r="C312" s="209"/>
      <c r="D312" s="204" t="s">
        <v>200</v>
      </c>
      <c r="E312" s="210" t="s">
        <v>32</v>
      </c>
      <c r="F312" s="211" t="s">
        <v>202</v>
      </c>
      <c r="G312" s="209"/>
      <c r="H312" s="210" t="s">
        <v>32</v>
      </c>
      <c r="I312" s="212"/>
      <c r="J312" s="209"/>
      <c r="K312" s="209"/>
      <c r="L312" s="213"/>
      <c r="M312" s="214"/>
      <c r="N312" s="215"/>
      <c r="O312" s="215"/>
      <c r="P312" s="215"/>
      <c r="Q312" s="215"/>
      <c r="R312" s="215"/>
      <c r="S312" s="215"/>
      <c r="T312" s="216"/>
      <c r="AT312" s="217" t="s">
        <v>200</v>
      </c>
      <c r="AU312" s="217" t="s">
        <v>90</v>
      </c>
      <c r="AV312" s="13" t="s">
        <v>40</v>
      </c>
      <c r="AW312" s="13" t="s">
        <v>38</v>
      </c>
      <c r="AX312" s="13" t="s">
        <v>81</v>
      </c>
      <c r="AY312" s="217" t="s">
        <v>189</v>
      </c>
    </row>
    <row r="313" spans="1:65" s="13" customFormat="1" ht="10.199999999999999">
      <c r="B313" s="208"/>
      <c r="C313" s="209"/>
      <c r="D313" s="204" t="s">
        <v>200</v>
      </c>
      <c r="E313" s="210" t="s">
        <v>32</v>
      </c>
      <c r="F313" s="211" t="s">
        <v>298</v>
      </c>
      <c r="G313" s="209"/>
      <c r="H313" s="210" t="s">
        <v>32</v>
      </c>
      <c r="I313" s="212"/>
      <c r="J313" s="209"/>
      <c r="K313" s="209"/>
      <c r="L313" s="213"/>
      <c r="M313" s="214"/>
      <c r="N313" s="215"/>
      <c r="O313" s="215"/>
      <c r="P313" s="215"/>
      <c r="Q313" s="215"/>
      <c r="R313" s="215"/>
      <c r="S313" s="215"/>
      <c r="T313" s="216"/>
      <c r="AT313" s="217" t="s">
        <v>200</v>
      </c>
      <c r="AU313" s="217" t="s">
        <v>90</v>
      </c>
      <c r="AV313" s="13" t="s">
        <v>40</v>
      </c>
      <c r="AW313" s="13" t="s">
        <v>38</v>
      </c>
      <c r="AX313" s="13" t="s">
        <v>81</v>
      </c>
      <c r="AY313" s="217" t="s">
        <v>189</v>
      </c>
    </row>
    <row r="314" spans="1:65" s="14" customFormat="1" ht="10.199999999999999">
      <c r="B314" s="218"/>
      <c r="C314" s="219"/>
      <c r="D314" s="204" t="s">
        <v>200</v>
      </c>
      <c r="E314" s="220" t="s">
        <v>32</v>
      </c>
      <c r="F314" s="221" t="s">
        <v>442</v>
      </c>
      <c r="G314" s="219"/>
      <c r="H314" s="222">
        <v>21.923999999999999</v>
      </c>
      <c r="I314" s="223"/>
      <c r="J314" s="219"/>
      <c r="K314" s="219"/>
      <c r="L314" s="224"/>
      <c r="M314" s="225"/>
      <c r="N314" s="226"/>
      <c r="O314" s="226"/>
      <c r="P314" s="226"/>
      <c r="Q314" s="226"/>
      <c r="R314" s="226"/>
      <c r="S314" s="226"/>
      <c r="T314" s="227"/>
      <c r="AT314" s="228" t="s">
        <v>200</v>
      </c>
      <c r="AU314" s="228" t="s">
        <v>90</v>
      </c>
      <c r="AV314" s="14" t="s">
        <v>90</v>
      </c>
      <c r="AW314" s="14" t="s">
        <v>38</v>
      </c>
      <c r="AX314" s="14" t="s">
        <v>81</v>
      </c>
      <c r="AY314" s="228" t="s">
        <v>189</v>
      </c>
    </row>
    <row r="315" spans="1:65" s="15" customFormat="1" ht="10.199999999999999">
      <c r="B315" s="229"/>
      <c r="C315" s="230"/>
      <c r="D315" s="204" t="s">
        <v>200</v>
      </c>
      <c r="E315" s="231" t="s">
        <v>32</v>
      </c>
      <c r="F315" s="232" t="s">
        <v>204</v>
      </c>
      <c r="G315" s="230"/>
      <c r="H315" s="233">
        <v>21.923999999999999</v>
      </c>
      <c r="I315" s="234"/>
      <c r="J315" s="230"/>
      <c r="K315" s="230"/>
      <c r="L315" s="235"/>
      <c r="M315" s="236"/>
      <c r="N315" s="237"/>
      <c r="O315" s="237"/>
      <c r="P315" s="237"/>
      <c r="Q315" s="237"/>
      <c r="R315" s="237"/>
      <c r="S315" s="237"/>
      <c r="T315" s="238"/>
      <c r="AT315" s="239" t="s">
        <v>200</v>
      </c>
      <c r="AU315" s="239" t="s">
        <v>90</v>
      </c>
      <c r="AV315" s="15" t="s">
        <v>196</v>
      </c>
      <c r="AW315" s="15" t="s">
        <v>38</v>
      </c>
      <c r="AX315" s="15" t="s">
        <v>40</v>
      </c>
      <c r="AY315" s="239" t="s">
        <v>189</v>
      </c>
    </row>
    <row r="316" spans="1:65" s="2" customFormat="1" ht="16.5" customHeight="1">
      <c r="A316" s="37"/>
      <c r="B316" s="38"/>
      <c r="C316" s="191" t="s">
        <v>443</v>
      </c>
      <c r="D316" s="191" t="s">
        <v>191</v>
      </c>
      <c r="E316" s="192" t="s">
        <v>444</v>
      </c>
      <c r="F316" s="193" t="s">
        <v>445</v>
      </c>
      <c r="G316" s="194" t="s">
        <v>281</v>
      </c>
      <c r="H316" s="195">
        <v>172.80799999999999</v>
      </c>
      <c r="I316" s="196"/>
      <c r="J316" s="197">
        <f>ROUND(I316*H316,2)</f>
        <v>0</v>
      </c>
      <c r="K316" s="193" t="s">
        <v>195</v>
      </c>
      <c r="L316" s="42"/>
      <c r="M316" s="198" t="s">
        <v>32</v>
      </c>
      <c r="N316" s="199" t="s">
        <v>52</v>
      </c>
      <c r="O316" s="67"/>
      <c r="P316" s="200">
        <f>O316*H316</f>
        <v>0</v>
      </c>
      <c r="Q316" s="200">
        <v>0</v>
      </c>
      <c r="R316" s="200">
        <f>Q316*H316</f>
        <v>0</v>
      </c>
      <c r="S316" s="200">
        <v>0</v>
      </c>
      <c r="T316" s="201">
        <f>S316*H316</f>
        <v>0</v>
      </c>
      <c r="U316" s="37"/>
      <c r="V316" s="37"/>
      <c r="W316" s="37"/>
      <c r="X316" s="37"/>
      <c r="Y316" s="37"/>
      <c r="Z316" s="37"/>
      <c r="AA316" s="37"/>
      <c r="AB316" s="37"/>
      <c r="AC316" s="37"/>
      <c r="AD316" s="37"/>
      <c r="AE316" s="37"/>
      <c r="AR316" s="202" t="s">
        <v>196</v>
      </c>
      <c r="AT316" s="202" t="s">
        <v>191</v>
      </c>
      <c r="AU316" s="202" t="s">
        <v>90</v>
      </c>
      <c r="AY316" s="19" t="s">
        <v>189</v>
      </c>
      <c r="BE316" s="203">
        <f>IF(N316="základní",J316,0)</f>
        <v>0</v>
      </c>
      <c r="BF316" s="203">
        <f>IF(N316="snížená",J316,0)</f>
        <v>0</v>
      </c>
      <c r="BG316" s="203">
        <f>IF(N316="zákl. přenesená",J316,0)</f>
        <v>0</v>
      </c>
      <c r="BH316" s="203">
        <f>IF(N316="sníž. přenesená",J316,0)</f>
        <v>0</v>
      </c>
      <c r="BI316" s="203">
        <f>IF(N316="nulová",J316,0)</f>
        <v>0</v>
      </c>
      <c r="BJ316" s="19" t="s">
        <v>40</v>
      </c>
      <c r="BK316" s="203">
        <f>ROUND(I316*H316,2)</f>
        <v>0</v>
      </c>
      <c r="BL316" s="19" t="s">
        <v>196</v>
      </c>
      <c r="BM316" s="202" t="s">
        <v>446</v>
      </c>
    </row>
    <row r="317" spans="1:65" s="2" customFormat="1" ht="230.4">
      <c r="A317" s="37"/>
      <c r="B317" s="38"/>
      <c r="C317" s="39"/>
      <c r="D317" s="204" t="s">
        <v>198</v>
      </c>
      <c r="E317" s="39"/>
      <c r="F317" s="205" t="s">
        <v>447</v>
      </c>
      <c r="G317" s="39"/>
      <c r="H317" s="39"/>
      <c r="I317" s="112"/>
      <c r="J317" s="39"/>
      <c r="K317" s="39"/>
      <c r="L317" s="42"/>
      <c r="M317" s="206"/>
      <c r="N317" s="207"/>
      <c r="O317" s="67"/>
      <c r="P317" s="67"/>
      <c r="Q317" s="67"/>
      <c r="R317" s="67"/>
      <c r="S317" s="67"/>
      <c r="T317" s="68"/>
      <c r="U317" s="37"/>
      <c r="V317" s="37"/>
      <c r="W317" s="37"/>
      <c r="X317" s="37"/>
      <c r="Y317" s="37"/>
      <c r="Z317" s="37"/>
      <c r="AA317" s="37"/>
      <c r="AB317" s="37"/>
      <c r="AC317" s="37"/>
      <c r="AD317" s="37"/>
      <c r="AE317" s="37"/>
      <c r="AT317" s="19" t="s">
        <v>198</v>
      </c>
      <c r="AU317" s="19" t="s">
        <v>90</v>
      </c>
    </row>
    <row r="318" spans="1:65" s="14" customFormat="1" ht="10.199999999999999">
      <c r="B318" s="218"/>
      <c r="C318" s="219"/>
      <c r="D318" s="204" t="s">
        <v>200</v>
      </c>
      <c r="E318" s="220" t="s">
        <v>32</v>
      </c>
      <c r="F318" s="221" t="s">
        <v>448</v>
      </c>
      <c r="G318" s="219"/>
      <c r="H318" s="222">
        <v>172.80799999999999</v>
      </c>
      <c r="I318" s="223"/>
      <c r="J318" s="219"/>
      <c r="K318" s="219"/>
      <c r="L318" s="224"/>
      <c r="M318" s="225"/>
      <c r="N318" s="226"/>
      <c r="O318" s="226"/>
      <c r="P318" s="226"/>
      <c r="Q318" s="226"/>
      <c r="R318" s="226"/>
      <c r="S318" s="226"/>
      <c r="T318" s="227"/>
      <c r="AT318" s="228" t="s">
        <v>200</v>
      </c>
      <c r="AU318" s="228" t="s">
        <v>90</v>
      </c>
      <c r="AV318" s="14" t="s">
        <v>90</v>
      </c>
      <c r="AW318" s="14" t="s">
        <v>38</v>
      </c>
      <c r="AX318" s="14" t="s">
        <v>40</v>
      </c>
      <c r="AY318" s="228" t="s">
        <v>189</v>
      </c>
    </row>
    <row r="319" spans="1:65" s="2" customFormat="1" ht="21.75" customHeight="1">
      <c r="A319" s="37"/>
      <c r="B319" s="38"/>
      <c r="C319" s="191" t="s">
        <v>449</v>
      </c>
      <c r="D319" s="191" t="s">
        <v>191</v>
      </c>
      <c r="E319" s="192" t="s">
        <v>450</v>
      </c>
      <c r="F319" s="193" t="s">
        <v>451</v>
      </c>
      <c r="G319" s="194" t="s">
        <v>421</v>
      </c>
      <c r="H319" s="195">
        <v>302.41399999999999</v>
      </c>
      <c r="I319" s="196"/>
      <c r="J319" s="197">
        <f>ROUND(I319*H319,2)</f>
        <v>0</v>
      </c>
      <c r="K319" s="193" t="s">
        <v>195</v>
      </c>
      <c r="L319" s="42"/>
      <c r="M319" s="198" t="s">
        <v>32</v>
      </c>
      <c r="N319" s="199" t="s">
        <v>52</v>
      </c>
      <c r="O319" s="67"/>
      <c r="P319" s="200">
        <f>O319*H319</f>
        <v>0</v>
      </c>
      <c r="Q319" s="200">
        <v>0</v>
      </c>
      <c r="R319" s="200">
        <f>Q319*H319</f>
        <v>0</v>
      </c>
      <c r="S319" s="200">
        <v>0</v>
      </c>
      <c r="T319" s="201">
        <f>S319*H319</f>
        <v>0</v>
      </c>
      <c r="U319" s="37"/>
      <c r="V319" s="37"/>
      <c r="W319" s="37"/>
      <c r="X319" s="37"/>
      <c r="Y319" s="37"/>
      <c r="Z319" s="37"/>
      <c r="AA319" s="37"/>
      <c r="AB319" s="37"/>
      <c r="AC319" s="37"/>
      <c r="AD319" s="37"/>
      <c r="AE319" s="37"/>
      <c r="AR319" s="202" t="s">
        <v>196</v>
      </c>
      <c r="AT319" s="202" t="s">
        <v>191</v>
      </c>
      <c r="AU319" s="202" t="s">
        <v>90</v>
      </c>
      <c r="AY319" s="19" t="s">
        <v>189</v>
      </c>
      <c r="BE319" s="203">
        <f>IF(N319="základní",J319,0)</f>
        <v>0</v>
      </c>
      <c r="BF319" s="203">
        <f>IF(N319="snížená",J319,0)</f>
        <v>0</v>
      </c>
      <c r="BG319" s="203">
        <f>IF(N319="zákl. přenesená",J319,0)</f>
        <v>0</v>
      </c>
      <c r="BH319" s="203">
        <f>IF(N319="sníž. přenesená",J319,0)</f>
        <v>0</v>
      </c>
      <c r="BI319" s="203">
        <f>IF(N319="nulová",J319,0)</f>
        <v>0</v>
      </c>
      <c r="BJ319" s="19" t="s">
        <v>40</v>
      </c>
      <c r="BK319" s="203">
        <f>ROUND(I319*H319,2)</f>
        <v>0</v>
      </c>
      <c r="BL319" s="19" t="s">
        <v>196</v>
      </c>
      <c r="BM319" s="202" t="s">
        <v>452</v>
      </c>
    </row>
    <row r="320" spans="1:65" s="2" customFormat="1" ht="28.8">
      <c r="A320" s="37"/>
      <c r="B320" s="38"/>
      <c r="C320" s="39"/>
      <c r="D320" s="204" t="s">
        <v>198</v>
      </c>
      <c r="E320" s="39"/>
      <c r="F320" s="205" t="s">
        <v>453</v>
      </c>
      <c r="G320" s="39"/>
      <c r="H320" s="39"/>
      <c r="I320" s="112"/>
      <c r="J320" s="39"/>
      <c r="K320" s="39"/>
      <c r="L320" s="42"/>
      <c r="M320" s="206"/>
      <c r="N320" s="207"/>
      <c r="O320" s="67"/>
      <c r="P320" s="67"/>
      <c r="Q320" s="67"/>
      <c r="R320" s="67"/>
      <c r="S320" s="67"/>
      <c r="T320" s="68"/>
      <c r="U320" s="37"/>
      <c r="V320" s="37"/>
      <c r="W320" s="37"/>
      <c r="X320" s="37"/>
      <c r="Y320" s="37"/>
      <c r="Z320" s="37"/>
      <c r="AA320" s="37"/>
      <c r="AB320" s="37"/>
      <c r="AC320" s="37"/>
      <c r="AD320" s="37"/>
      <c r="AE320" s="37"/>
      <c r="AT320" s="19" t="s">
        <v>198</v>
      </c>
      <c r="AU320" s="19" t="s">
        <v>90</v>
      </c>
    </row>
    <row r="321" spans="1:65" s="2" customFormat="1" ht="19.2">
      <c r="A321" s="37"/>
      <c r="B321" s="38"/>
      <c r="C321" s="39"/>
      <c r="D321" s="204" t="s">
        <v>230</v>
      </c>
      <c r="E321" s="39"/>
      <c r="F321" s="205" t="s">
        <v>454</v>
      </c>
      <c r="G321" s="39"/>
      <c r="H321" s="39"/>
      <c r="I321" s="112"/>
      <c r="J321" s="39"/>
      <c r="K321" s="39"/>
      <c r="L321" s="42"/>
      <c r="M321" s="206"/>
      <c r="N321" s="207"/>
      <c r="O321" s="67"/>
      <c r="P321" s="67"/>
      <c r="Q321" s="67"/>
      <c r="R321" s="67"/>
      <c r="S321" s="67"/>
      <c r="T321" s="68"/>
      <c r="U321" s="37"/>
      <c r="V321" s="37"/>
      <c r="W321" s="37"/>
      <c r="X321" s="37"/>
      <c r="Y321" s="37"/>
      <c r="Z321" s="37"/>
      <c r="AA321" s="37"/>
      <c r="AB321" s="37"/>
      <c r="AC321" s="37"/>
      <c r="AD321" s="37"/>
      <c r="AE321" s="37"/>
      <c r="AT321" s="19" t="s">
        <v>230</v>
      </c>
      <c r="AU321" s="19" t="s">
        <v>90</v>
      </c>
    </row>
    <row r="322" spans="1:65" s="14" customFormat="1" ht="10.199999999999999">
      <c r="B322" s="218"/>
      <c r="C322" s="219"/>
      <c r="D322" s="204" t="s">
        <v>200</v>
      </c>
      <c r="E322" s="220" t="s">
        <v>32</v>
      </c>
      <c r="F322" s="221" t="s">
        <v>455</v>
      </c>
      <c r="G322" s="219"/>
      <c r="H322" s="222">
        <v>302.41399999999999</v>
      </c>
      <c r="I322" s="223"/>
      <c r="J322" s="219"/>
      <c r="K322" s="219"/>
      <c r="L322" s="224"/>
      <c r="M322" s="225"/>
      <c r="N322" s="226"/>
      <c r="O322" s="226"/>
      <c r="P322" s="226"/>
      <c r="Q322" s="226"/>
      <c r="R322" s="226"/>
      <c r="S322" s="226"/>
      <c r="T322" s="227"/>
      <c r="AT322" s="228" t="s">
        <v>200</v>
      </c>
      <c r="AU322" s="228" t="s">
        <v>90</v>
      </c>
      <c r="AV322" s="14" t="s">
        <v>90</v>
      </c>
      <c r="AW322" s="14" t="s">
        <v>38</v>
      </c>
      <c r="AX322" s="14" t="s">
        <v>40</v>
      </c>
      <c r="AY322" s="228" t="s">
        <v>189</v>
      </c>
    </row>
    <row r="323" spans="1:65" s="2" customFormat="1" ht="21.75" customHeight="1">
      <c r="A323" s="37"/>
      <c r="B323" s="38"/>
      <c r="C323" s="191" t="s">
        <v>456</v>
      </c>
      <c r="D323" s="191" t="s">
        <v>191</v>
      </c>
      <c r="E323" s="192" t="s">
        <v>457</v>
      </c>
      <c r="F323" s="193" t="s">
        <v>458</v>
      </c>
      <c r="G323" s="194" t="s">
        <v>281</v>
      </c>
      <c r="H323" s="195">
        <v>62.975999999999999</v>
      </c>
      <c r="I323" s="196"/>
      <c r="J323" s="197">
        <f>ROUND(I323*H323,2)</f>
        <v>0</v>
      </c>
      <c r="K323" s="193" t="s">
        <v>195</v>
      </c>
      <c r="L323" s="42"/>
      <c r="M323" s="198" t="s">
        <v>32</v>
      </c>
      <c r="N323" s="199" t="s">
        <v>52</v>
      </c>
      <c r="O323" s="67"/>
      <c r="P323" s="200">
        <f>O323*H323</f>
        <v>0</v>
      </c>
      <c r="Q323" s="200">
        <v>0</v>
      </c>
      <c r="R323" s="200">
        <f>Q323*H323</f>
        <v>0</v>
      </c>
      <c r="S323" s="200">
        <v>0</v>
      </c>
      <c r="T323" s="201">
        <f>S323*H323</f>
        <v>0</v>
      </c>
      <c r="U323" s="37"/>
      <c r="V323" s="37"/>
      <c r="W323" s="37"/>
      <c r="X323" s="37"/>
      <c r="Y323" s="37"/>
      <c r="Z323" s="37"/>
      <c r="AA323" s="37"/>
      <c r="AB323" s="37"/>
      <c r="AC323" s="37"/>
      <c r="AD323" s="37"/>
      <c r="AE323" s="37"/>
      <c r="AR323" s="202" t="s">
        <v>196</v>
      </c>
      <c r="AT323" s="202" t="s">
        <v>191</v>
      </c>
      <c r="AU323" s="202" t="s">
        <v>90</v>
      </c>
      <c r="AY323" s="19" t="s">
        <v>189</v>
      </c>
      <c r="BE323" s="203">
        <f>IF(N323="základní",J323,0)</f>
        <v>0</v>
      </c>
      <c r="BF323" s="203">
        <f>IF(N323="snížená",J323,0)</f>
        <v>0</v>
      </c>
      <c r="BG323" s="203">
        <f>IF(N323="zákl. přenesená",J323,0)</f>
        <v>0</v>
      </c>
      <c r="BH323" s="203">
        <f>IF(N323="sníž. přenesená",J323,0)</f>
        <v>0</v>
      </c>
      <c r="BI323" s="203">
        <f>IF(N323="nulová",J323,0)</f>
        <v>0</v>
      </c>
      <c r="BJ323" s="19" t="s">
        <v>40</v>
      </c>
      <c r="BK323" s="203">
        <f>ROUND(I323*H323,2)</f>
        <v>0</v>
      </c>
      <c r="BL323" s="19" t="s">
        <v>196</v>
      </c>
      <c r="BM323" s="202" t="s">
        <v>459</v>
      </c>
    </row>
    <row r="324" spans="1:65" s="2" customFormat="1" ht="345.6">
      <c r="A324" s="37"/>
      <c r="B324" s="38"/>
      <c r="C324" s="39"/>
      <c r="D324" s="204" t="s">
        <v>198</v>
      </c>
      <c r="E324" s="39"/>
      <c r="F324" s="205" t="s">
        <v>460</v>
      </c>
      <c r="G324" s="39"/>
      <c r="H324" s="39"/>
      <c r="I324" s="112"/>
      <c r="J324" s="39"/>
      <c r="K324" s="39"/>
      <c r="L324" s="42"/>
      <c r="M324" s="206"/>
      <c r="N324" s="207"/>
      <c r="O324" s="67"/>
      <c r="P324" s="67"/>
      <c r="Q324" s="67"/>
      <c r="R324" s="67"/>
      <c r="S324" s="67"/>
      <c r="T324" s="68"/>
      <c r="U324" s="37"/>
      <c r="V324" s="37"/>
      <c r="W324" s="37"/>
      <c r="X324" s="37"/>
      <c r="Y324" s="37"/>
      <c r="Z324" s="37"/>
      <c r="AA324" s="37"/>
      <c r="AB324" s="37"/>
      <c r="AC324" s="37"/>
      <c r="AD324" s="37"/>
      <c r="AE324" s="37"/>
      <c r="AT324" s="19" t="s">
        <v>198</v>
      </c>
      <c r="AU324" s="19" t="s">
        <v>90</v>
      </c>
    </row>
    <row r="325" spans="1:65" s="13" customFormat="1" ht="10.199999999999999">
      <c r="B325" s="208"/>
      <c r="C325" s="209"/>
      <c r="D325" s="204" t="s">
        <v>200</v>
      </c>
      <c r="E325" s="210" t="s">
        <v>32</v>
      </c>
      <c r="F325" s="211" t="s">
        <v>313</v>
      </c>
      <c r="G325" s="209"/>
      <c r="H325" s="210" t="s">
        <v>32</v>
      </c>
      <c r="I325" s="212"/>
      <c r="J325" s="209"/>
      <c r="K325" s="209"/>
      <c r="L325" s="213"/>
      <c r="M325" s="214"/>
      <c r="N325" s="215"/>
      <c r="O325" s="215"/>
      <c r="P325" s="215"/>
      <c r="Q325" s="215"/>
      <c r="R325" s="215"/>
      <c r="S325" s="215"/>
      <c r="T325" s="216"/>
      <c r="AT325" s="217" t="s">
        <v>200</v>
      </c>
      <c r="AU325" s="217" t="s">
        <v>90</v>
      </c>
      <c r="AV325" s="13" t="s">
        <v>40</v>
      </c>
      <c r="AW325" s="13" t="s">
        <v>38</v>
      </c>
      <c r="AX325" s="13" t="s">
        <v>81</v>
      </c>
      <c r="AY325" s="217" t="s">
        <v>189</v>
      </c>
    </row>
    <row r="326" spans="1:65" s="13" customFormat="1" ht="10.199999999999999">
      <c r="B326" s="208"/>
      <c r="C326" s="209"/>
      <c r="D326" s="204" t="s">
        <v>200</v>
      </c>
      <c r="E326" s="210" t="s">
        <v>32</v>
      </c>
      <c r="F326" s="211" t="s">
        <v>202</v>
      </c>
      <c r="G326" s="209"/>
      <c r="H326" s="210" t="s">
        <v>32</v>
      </c>
      <c r="I326" s="212"/>
      <c r="J326" s="209"/>
      <c r="K326" s="209"/>
      <c r="L326" s="213"/>
      <c r="M326" s="214"/>
      <c r="N326" s="215"/>
      <c r="O326" s="215"/>
      <c r="P326" s="215"/>
      <c r="Q326" s="215"/>
      <c r="R326" s="215"/>
      <c r="S326" s="215"/>
      <c r="T326" s="216"/>
      <c r="AT326" s="217" t="s">
        <v>200</v>
      </c>
      <c r="AU326" s="217" t="s">
        <v>90</v>
      </c>
      <c r="AV326" s="13" t="s">
        <v>40</v>
      </c>
      <c r="AW326" s="13" t="s">
        <v>38</v>
      </c>
      <c r="AX326" s="13" t="s">
        <v>81</v>
      </c>
      <c r="AY326" s="217" t="s">
        <v>189</v>
      </c>
    </row>
    <row r="327" spans="1:65" s="13" customFormat="1" ht="10.199999999999999">
      <c r="B327" s="208"/>
      <c r="C327" s="209"/>
      <c r="D327" s="204" t="s">
        <v>200</v>
      </c>
      <c r="E327" s="210" t="s">
        <v>32</v>
      </c>
      <c r="F327" s="211" t="s">
        <v>297</v>
      </c>
      <c r="G327" s="209"/>
      <c r="H327" s="210" t="s">
        <v>32</v>
      </c>
      <c r="I327" s="212"/>
      <c r="J327" s="209"/>
      <c r="K327" s="209"/>
      <c r="L327" s="213"/>
      <c r="M327" s="214"/>
      <c r="N327" s="215"/>
      <c r="O327" s="215"/>
      <c r="P327" s="215"/>
      <c r="Q327" s="215"/>
      <c r="R327" s="215"/>
      <c r="S327" s="215"/>
      <c r="T327" s="216"/>
      <c r="AT327" s="217" t="s">
        <v>200</v>
      </c>
      <c r="AU327" s="217" t="s">
        <v>90</v>
      </c>
      <c r="AV327" s="13" t="s">
        <v>40</v>
      </c>
      <c r="AW327" s="13" t="s">
        <v>38</v>
      </c>
      <c r="AX327" s="13" t="s">
        <v>81</v>
      </c>
      <c r="AY327" s="217" t="s">
        <v>189</v>
      </c>
    </row>
    <row r="328" spans="1:65" s="13" customFormat="1" ht="10.199999999999999">
      <c r="B328" s="208"/>
      <c r="C328" s="209"/>
      <c r="D328" s="204" t="s">
        <v>200</v>
      </c>
      <c r="E328" s="210" t="s">
        <v>32</v>
      </c>
      <c r="F328" s="211" t="s">
        <v>461</v>
      </c>
      <c r="G328" s="209"/>
      <c r="H328" s="210" t="s">
        <v>32</v>
      </c>
      <c r="I328" s="212"/>
      <c r="J328" s="209"/>
      <c r="K328" s="209"/>
      <c r="L328" s="213"/>
      <c r="M328" s="214"/>
      <c r="N328" s="215"/>
      <c r="O328" s="215"/>
      <c r="P328" s="215"/>
      <c r="Q328" s="215"/>
      <c r="R328" s="215"/>
      <c r="S328" s="215"/>
      <c r="T328" s="216"/>
      <c r="AT328" s="217" t="s">
        <v>200</v>
      </c>
      <c r="AU328" s="217" t="s">
        <v>90</v>
      </c>
      <c r="AV328" s="13" t="s">
        <v>40</v>
      </c>
      <c r="AW328" s="13" t="s">
        <v>38</v>
      </c>
      <c r="AX328" s="13" t="s">
        <v>81</v>
      </c>
      <c r="AY328" s="217" t="s">
        <v>189</v>
      </c>
    </row>
    <row r="329" spans="1:65" s="14" customFormat="1" ht="10.199999999999999">
      <c r="B329" s="218"/>
      <c r="C329" s="219"/>
      <c r="D329" s="204" t="s">
        <v>200</v>
      </c>
      <c r="E329" s="220" t="s">
        <v>32</v>
      </c>
      <c r="F329" s="221" t="s">
        <v>314</v>
      </c>
      <c r="G329" s="219"/>
      <c r="H329" s="222">
        <v>4.26</v>
      </c>
      <c r="I329" s="223"/>
      <c r="J329" s="219"/>
      <c r="K329" s="219"/>
      <c r="L329" s="224"/>
      <c r="M329" s="225"/>
      <c r="N329" s="226"/>
      <c r="O329" s="226"/>
      <c r="P329" s="226"/>
      <c r="Q329" s="226"/>
      <c r="R329" s="226"/>
      <c r="S329" s="226"/>
      <c r="T329" s="227"/>
      <c r="AT329" s="228" t="s">
        <v>200</v>
      </c>
      <c r="AU329" s="228" t="s">
        <v>90</v>
      </c>
      <c r="AV329" s="14" t="s">
        <v>90</v>
      </c>
      <c r="AW329" s="14" t="s">
        <v>38</v>
      </c>
      <c r="AX329" s="14" t="s">
        <v>81</v>
      </c>
      <c r="AY329" s="228" t="s">
        <v>189</v>
      </c>
    </row>
    <row r="330" spans="1:65" s="14" customFormat="1" ht="10.199999999999999">
      <c r="B330" s="218"/>
      <c r="C330" s="219"/>
      <c r="D330" s="204" t="s">
        <v>200</v>
      </c>
      <c r="E330" s="220" t="s">
        <v>32</v>
      </c>
      <c r="F330" s="221" t="s">
        <v>462</v>
      </c>
      <c r="G330" s="219"/>
      <c r="H330" s="222">
        <v>-0.28399999999999997</v>
      </c>
      <c r="I330" s="223"/>
      <c r="J330" s="219"/>
      <c r="K330" s="219"/>
      <c r="L330" s="224"/>
      <c r="M330" s="225"/>
      <c r="N330" s="226"/>
      <c r="O330" s="226"/>
      <c r="P330" s="226"/>
      <c r="Q330" s="226"/>
      <c r="R330" s="226"/>
      <c r="S330" s="226"/>
      <c r="T330" s="227"/>
      <c r="AT330" s="228" t="s">
        <v>200</v>
      </c>
      <c r="AU330" s="228" t="s">
        <v>90</v>
      </c>
      <c r="AV330" s="14" t="s">
        <v>90</v>
      </c>
      <c r="AW330" s="14" t="s">
        <v>38</v>
      </c>
      <c r="AX330" s="14" t="s">
        <v>81</v>
      </c>
      <c r="AY330" s="228" t="s">
        <v>189</v>
      </c>
    </row>
    <row r="331" spans="1:65" s="14" customFormat="1" ht="10.199999999999999">
      <c r="B331" s="218"/>
      <c r="C331" s="219"/>
      <c r="D331" s="204" t="s">
        <v>200</v>
      </c>
      <c r="E331" s="220" t="s">
        <v>32</v>
      </c>
      <c r="F331" s="221" t="s">
        <v>463</v>
      </c>
      <c r="G331" s="219"/>
      <c r="H331" s="222">
        <v>-1.42</v>
      </c>
      <c r="I331" s="223"/>
      <c r="J331" s="219"/>
      <c r="K331" s="219"/>
      <c r="L331" s="224"/>
      <c r="M331" s="225"/>
      <c r="N331" s="226"/>
      <c r="O331" s="226"/>
      <c r="P331" s="226"/>
      <c r="Q331" s="226"/>
      <c r="R331" s="226"/>
      <c r="S331" s="226"/>
      <c r="T331" s="227"/>
      <c r="AT331" s="228" t="s">
        <v>200</v>
      </c>
      <c r="AU331" s="228" t="s">
        <v>90</v>
      </c>
      <c r="AV331" s="14" t="s">
        <v>90</v>
      </c>
      <c r="AW331" s="14" t="s">
        <v>38</v>
      </c>
      <c r="AX331" s="14" t="s">
        <v>81</v>
      </c>
      <c r="AY331" s="228" t="s">
        <v>189</v>
      </c>
    </row>
    <row r="332" spans="1:65" s="16" customFormat="1" ht="10.199999999999999">
      <c r="B332" s="240"/>
      <c r="C332" s="241"/>
      <c r="D332" s="204" t="s">
        <v>200</v>
      </c>
      <c r="E332" s="242" t="s">
        <v>32</v>
      </c>
      <c r="F332" s="243" t="s">
        <v>315</v>
      </c>
      <c r="G332" s="241"/>
      <c r="H332" s="244">
        <v>2.556</v>
      </c>
      <c r="I332" s="245"/>
      <c r="J332" s="241"/>
      <c r="K332" s="241"/>
      <c r="L332" s="246"/>
      <c r="M332" s="247"/>
      <c r="N332" s="248"/>
      <c r="O332" s="248"/>
      <c r="P332" s="248"/>
      <c r="Q332" s="248"/>
      <c r="R332" s="248"/>
      <c r="S332" s="248"/>
      <c r="T332" s="249"/>
      <c r="AT332" s="250" t="s">
        <v>200</v>
      </c>
      <c r="AU332" s="250" t="s">
        <v>90</v>
      </c>
      <c r="AV332" s="16" t="s">
        <v>101</v>
      </c>
      <c r="AW332" s="16" t="s">
        <v>38</v>
      </c>
      <c r="AX332" s="16" t="s">
        <v>81</v>
      </c>
      <c r="AY332" s="250" t="s">
        <v>189</v>
      </c>
    </row>
    <row r="333" spans="1:65" s="13" customFormat="1" ht="10.199999999999999">
      <c r="B333" s="208"/>
      <c r="C333" s="209"/>
      <c r="D333" s="204" t="s">
        <v>200</v>
      </c>
      <c r="E333" s="210" t="s">
        <v>32</v>
      </c>
      <c r="F333" s="211" t="s">
        <v>202</v>
      </c>
      <c r="G333" s="209"/>
      <c r="H333" s="210" t="s">
        <v>32</v>
      </c>
      <c r="I333" s="212"/>
      <c r="J333" s="209"/>
      <c r="K333" s="209"/>
      <c r="L333" s="213"/>
      <c r="M333" s="214"/>
      <c r="N333" s="215"/>
      <c r="O333" s="215"/>
      <c r="P333" s="215"/>
      <c r="Q333" s="215"/>
      <c r="R333" s="215"/>
      <c r="S333" s="215"/>
      <c r="T333" s="216"/>
      <c r="AT333" s="217" t="s">
        <v>200</v>
      </c>
      <c r="AU333" s="217" t="s">
        <v>90</v>
      </c>
      <c r="AV333" s="13" t="s">
        <v>40</v>
      </c>
      <c r="AW333" s="13" t="s">
        <v>38</v>
      </c>
      <c r="AX333" s="13" t="s">
        <v>81</v>
      </c>
      <c r="AY333" s="217" t="s">
        <v>189</v>
      </c>
    </row>
    <row r="334" spans="1:65" s="13" customFormat="1" ht="10.199999999999999">
      <c r="B334" s="208"/>
      <c r="C334" s="209"/>
      <c r="D334" s="204" t="s">
        <v>200</v>
      </c>
      <c r="E334" s="210" t="s">
        <v>32</v>
      </c>
      <c r="F334" s="211" t="s">
        <v>338</v>
      </c>
      <c r="G334" s="209"/>
      <c r="H334" s="210" t="s">
        <v>32</v>
      </c>
      <c r="I334" s="212"/>
      <c r="J334" s="209"/>
      <c r="K334" s="209"/>
      <c r="L334" s="213"/>
      <c r="M334" s="214"/>
      <c r="N334" s="215"/>
      <c r="O334" s="215"/>
      <c r="P334" s="215"/>
      <c r="Q334" s="215"/>
      <c r="R334" s="215"/>
      <c r="S334" s="215"/>
      <c r="T334" s="216"/>
      <c r="AT334" s="217" t="s">
        <v>200</v>
      </c>
      <c r="AU334" s="217" t="s">
        <v>90</v>
      </c>
      <c r="AV334" s="13" t="s">
        <v>40</v>
      </c>
      <c r="AW334" s="13" t="s">
        <v>38</v>
      </c>
      <c r="AX334" s="13" t="s">
        <v>81</v>
      </c>
      <c r="AY334" s="217" t="s">
        <v>189</v>
      </c>
    </row>
    <row r="335" spans="1:65" s="13" customFormat="1" ht="10.199999999999999">
      <c r="B335" s="208"/>
      <c r="C335" s="209"/>
      <c r="D335" s="204" t="s">
        <v>200</v>
      </c>
      <c r="E335" s="210" t="s">
        <v>32</v>
      </c>
      <c r="F335" s="211" t="s">
        <v>339</v>
      </c>
      <c r="G335" s="209"/>
      <c r="H335" s="210" t="s">
        <v>32</v>
      </c>
      <c r="I335" s="212"/>
      <c r="J335" s="209"/>
      <c r="K335" s="209"/>
      <c r="L335" s="213"/>
      <c r="M335" s="214"/>
      <c r="N335" s="215"/>
      <c r="O335" s="215"/>
      <c r="P335" s="215"/>
      <c r="Q335" s="215"/>
      <c r="R335" s="215"/>
      <c r="S335" s="215"/>
      <c r="T335" s="216"/>
      <c r="AT335" s="217" t="s">
        <v>200</v>
      </c>
      <c r="AU335" s="217" t="s">
        <v>90</v>
      </c>
      <c r="AV335" s="13" t="s">
        <v>40</v>
      </c>
      <c r="AW335" s="13" t="s">
        <v>38</v>
      </c>
      <c r="AX335" s="13" t="s">
        <v>81</v>
      </c>
      <c r="AY335" s="217" t="s">
        <v>189</v>
      </c>
    </row>
    <row r="336" spans="1:65" s="14" customFormat="1" ht="10.199999999999999">
      <c r="B336" s="218"/>
      <c r="C336" s="219"/>
      <c r="D336" s="204" t="s">
        <v>200</v>
      </c>
      <c r="E336" s="220" t="s">
        <v>32</v>
      </c>
      <c r="F336" s="221" t="s">
        <v>340</v>
      </c>
      <c r="G336" s="219"/>
      <c r="H336" s="222">
        <v>111.72</v>
      </c>
      <c r="I336" s="223"/>
      <c r="J336" s="219"/>
      <c r="K336" s="219"/>
      <c r="L336" s="224"/>
      <c r="M336" s="225"/>
      <c r="N336" s="226"/>
      <c r="O336" s="226"/>
      <c r="P336" s="226"/>
      <c r="Q336" s="226"/>
      <c r="R336" s="226"/>
      <c r="S336" s="226"/>
      <c r="T336" s="227"/>
      <c r="AT336" s="228" t="s">
        <v>200</v>
      </c>
      <c r="AU336" s="228" t="s">
        <v>90</v>
      </c>
      <c r="AV336" s="14" t="s">
        <v>90</v>
      </c>
      <c r="AW336" s="14" t="s">
        <v>38</v>
      </c>
      <c r="AX336" s="14" t="s">
        <v>81</v>
      </c>
      <c r="AY336" s="228" t="s">
        <v>189</v>
      </c>
    </row>
    <row r="337" spans="1:65" s="14" customFormat="1" ht="10.199999999999999">
      <c r="B337" s="218"/>
      <c r="C337" s="219"/>
      <c r="D337" s="204" t="s">
        <v>200</v>
      </c>
      <c r="E337" s="220" t="s">
        <v>32</v>
      </c>
      <c r="F337" s="221" t="s">
        <v>464</v>
      </c>
      <c r="G337" s="219"/>
      <c r="H337" s="222">
        <v>-51.3</v>
      </c>
      <c r="I337" s="223"/>
      <c r="J337" s="219"/>
      <c r="K337" s="219"/>
      <c r="L337" s="224"/>
      <c r="M337" s="225"/>
      <c r="N337" s="226"/>
      <c r="O337" s="226"/>
      <c r="P337" s="226"/>
      <c r="Q337" s="226"/>
      <c r="R337" s="226"/>
      <c r="S337" s="226"/>
      <c r="T337" s="227"/>
      <c r="AT337" s="228" t="s">
        <v>200</v>
      </c>
      <c r="AU337" s="228" t="s">
        <v>90</v>
      </c>
      <c r="AV337" s="14" t="s">
        <v>90</v>
      </c>
      <c r="AW337" s="14" t="s">
        <v>38</v>
      </c>
      <c r="AX337" s="14" t="s">
        <v>81</v>
      </c>
      <c r="AY337" s="228" t="s">
        <v>189</v>
      </c>
    </row>
    <row r="338" spans="1:65" s="16" customFormat="1" ht="10.199999999999999">
      <c r="B338" s="240"/>
      <c r="C338" s="241"/>
      <c r="D338" s="204" t="s">
        <v>200</v>
      </c>
      <c r="E338" s="242" t="s">
        <v>32</v>
      </c>
      <c r="F338" s="243" t="s">
        <v>373</v>
      </c>
      <c r="G338" s="241"/>
      <c r="H338" s="244">
        <v>60.42</v>
      </c>
      <c r="I338" s="245"/>
      <c r="J338" s="241"/>
      <c r="K338" s="241"/>
      <c r="L338" s="246"/>
      <c r="M338" s="247"/>
      <c r="N338" s="248"/>
      <c r="O338" s="248"/>
      <c r="P338" s="248"/>
      <c r="Q338" s="248"/>
      <c r="R338" s="248"/>
      <c r="S338" s="248"/>
      <c r="T338" s="249"/>
      <c r="AT338" s="250" t="s">
        <v>200</v>
      </c>
      <c r="AU338" s="250" t="s">
        <v>90</v>
      </c>
      <c r="AV338" s="16" t="s">
        <v>101</v>
      </c>
      <c r="AW338" s="16" t="s">
        <v>38</v>
      </c>
      <c r="AX338" s="16" t="s">
        <v>81</v>
      </c>
      <c r="AY338" s="250" t="s">
        <v>189</v>
      </c>
    </row>
    <row r="339" spans="1:65" s="15" customFormat="1" ht="10.199999999999999">
      <c r="B339" s="229"/>
      <c r="C339" s="230"/>
      <c r="D339" s="204" t="s">
        <v>200</v>
      </c>
      <c r="E339" s="231" t="s">
        <v>32</v>
      </c>
      <c r="F339" s="232" t="s">
        <v>204</v>
      </c>
      <c r="G339" s="230"/>
      <c r="H339" s="233">
        <v>62.975999999999999</v>
      </c>
      <c r="I339" s="234"/>
      <c r="J339" s="230"/>
      <c r="K339" s="230"/>
      <c r="L339" s="235"/>
      <c r="M339" s="236"/>
      <c r="N339" s="237"/>
      <c r="O339" s="237"/>
      <c r="P339" s="237"/>
      <c r="Q339" s="237"/>
      <c r="R339" s="237"/>
      <c r="S339" s="237"/>
      <c r="T339" s="238"/>
      <c r="AT339" s="239" t="s">
        <v>200</v>
      </c>
      <c r="AU339" s="239" t="s">
        <v>90</v>
      </c>
      <c r="AV339" s="15" t="s">
        <v>196</v>
      </c>
      <c r="AW339" s="15" t="s">
        <v>38</v>
      </c>
      <c r="AX339" s="15" t="s">
        <v>40</v>
      </c>
      <c r="AY339" s="239" t="s">
        <v>189</v>
      </c>
    </row>
    <row r="340" spans="1:65" s="2" customFormat="1" ht="16.5" customHeight="1">
      <c r="A340" s="37"/>
      <c r="B340" s="38"/>
      <c r="C340" s="251" t="s">
        <v>465</v>
      </c>
      <c r="D340" s="251" t="s">
        <v>418</v>
      </c>
      <c r="E340" s="252" t="s">
        <v>466</v>
      </c>
      <c r="F340" s="253" t="s">
        <v>467</v>
      </c>
      <c r="G340" s="254" t="s">
        <v>421</v>
      </c>
      <c r="H340" s="255">
        <v>125.952</v>
      </c>
      <c r="I340" s="256"/>
      <c r="J340" s="257">
        <f>ROUND(I340*H340,2)</f>
        <v>0</v>
      </c>
      <c r="K340" s="253" t="s">
        <v>195</v>
      </c>
      <c r="L340" s="258"/>
      <c r="M340" s="259" t="s">
        <v>32</v>
      </c>
      <c r="N340" s="260" t="s">
        <v>52</v>
      </c>
      <c r="O340" s="67"/>
      <c r="P340" s="200">
        <f>O340*H340</f>
        <v>0</v>
      </c>
      <c r="Q340" s="200">
        <v>0</v>
      </c>
      <c r="R340" s="200">
        <f>Q340*H340</f>
        <v>0</v>
      </c>
      <c r="S340" s="200">
        <v>0</v>
      </c>
      <c r="T340" s="201">
        <f>S340*H340</f>
        <v>0</v>
      </c>
      <c r="U340" s="37"/>
      <c r="V340" s="37"/>
      <c r="W340" s="37"/>
      <c r="X340" s="37"/>
      <c r="Y340" s="37"/>
      <c r="Z340" s="37"/>
      <c r="AA340" s="37"/>
      <c r="AB340" s="37"/>
      <c r="AC340" s="37"/>
      <c r="AD340" s="37"/>
      <c r="AE340" s="37"/>
      <c r="AR340" s="202" t="s">
        <v>237</v>
      </c>
      <c r="AT340" s="202" t="s">
        <v>418</v>
      </c>
      <c r="AU340" s="202" t="s">
        <v>90</v>
      </c>
      <c r="AY340" s="19" t="s">
        <v>189</v>
      </c>
      <c r="BE340" s="203">
        <f>IF(N340="základní",J340,0)</f>
        <v>0</v>
      </c>
      <c r="BF340" s="203">
        <f>IF(N340="snížená",J340,0)</f>
        <v>0</v>
      </c>
      <c r="BG340" s="203">
        <f>IF(N340="zákl. přenesená",J340,0)</f>
        <v>0</v>
      </c>
      <c r="BH340" s="203">
        <f>IF(N340="sníž. přenesená",J340,0)</f>
        <v>0</v>
      </c>
      <c r="BI340" s="203">
        <f>IF(N340="nulová",J340,0)</f>
        <v>0</v>
      </c>
      <c r="BJ340" s="19" t="s">
        <v>40</v>
      </c>
      <c r="BK340" s="203">
        <f>ROUND(I340*H340,2)</f>
        <v>0</v>
      </c>
      <c r="BL340" s="19" t="s">
        <v>196</v>
      </c>
      <c r="BM340" s="202" t="s">
        <v>468</v>
      </c>
    </row>
    <row r="341" spans="1:65" s="2" customFormat="1" ht="28.8">
      <c r="A341" s="37"/>
      <c r="B341" s="38"/>
      <c r="C341" s="39"/>
      <c r="D341" s="204" t="s">
        <v>230</v>
      </c>
      <c r="E341" s="39"/>
      <c r="F341" s="205" t="s">
        <v>469</v>
      </c>
      <c r="G341" s="39"/>
      <c r="H341" s="39"/>
      <c r="I341" s="112"/>
      <c r="J341" s="39"/>
      <c r="K341" s="39"/>
      <c r="L341" s="42"/>
      <c r="M341" s="206"/>
      <c r="N341" s="207"/>
      <c r="O341" s="67"/>
      <c r="P341" s="67"/>
      <c r="Q341" s="67"/>
      <c r="R341" s="67"/>
      <c r="S341" s="67"/>
      <c r="T341" s="68"/>
      <c r="U341" s="37"/>
      <c r="V341" s="37"/>
      <c r="W341" s="37"/>
      <c r="X341" s="37"/>
      <c r="Y341" s="37"/>
      <c r="Z341" s="37"/>
      <c r="AA341" s="37"/>
      <c r="AB341" s="37"/>
      <c r="AC341" s="37"/>
      <c r="AD341" s="37"/>
      <c r="AE341" s="37"/>
      <c r="AT341" s="19" t="s">
        <v>230</v>
      </c>
      <c r="AU341" s="19" t="s">
        <v>90</v>
      </c>
    </row>
    <row r="342" spans="1:65" s="14" customFormat="1" ht="10.199999999999999">
      <c r="B342" s="218"/>
      <c r="C342" s="219"/>
      <c r="D342" s="204" t="s">
        <v>200</v>
      </c>
      <c r="E342" s="219"/>
      <c r="F342" s="221" t="s">
        <v>470</v>
      </c>
      <c r="G342" s="219"/>
      <c r="H342" s="222">
        <v>125.952</v>
      </c>
      <c r="I342" s="223"/>
      <c r="J342" s="219"/>
      <c r="K342" s="219"/>
      <c r="L342" s="224"/>
      <c r="M342" s="225"/>
      <c r="N342" s="226"/>
      <c r="O342" s="226"/>
      <c r="P342" s="226"/>
      <c r="Q342" s="226"/>
      <c r="R342" s="226"/>
      <c r="S342" s="226"/>
      <c r="T342" s="227"/>
      <c r="AT342" s="228" t="s">
        <v>200</v>
      </c>
      <c r="AU342" s="228" t="s">
        <v>90</v>
      </c>
      <c r="AV342" s="14" t="s">
        <v>90</v>
      </c>
      <c r="AW342" s="14" t="s">
        <v>4</v>
      </c>
      <c r="AX342" s="14" t="s">
        <v>40</v>
      </c>
      <c r="AY342" s="228" t="s">
        <v>189</v>
      </c>
    </row>
    <row r="343" spans="1:65" s="2" customFormat="1" ht="21.75" customHeight="1">
      <c r="A343" s="37"/>
      <c r="B343" s="38"/>
      <c r="C343" s="191" t="s">
        <v>471</v>
      </c>
      <c r="D343" s="191" t="s">
        <v>191</v>
      </c>
      <c r="E343" s="192" t="s">
        <v>472</v>
      </c>
      <c r="F343" s="193" t="s">
        <v>473</v>
      </c>
      <c r="G343" s="194" t="s">
        <v>281</v>
      </c>
      <c r="H343" s="195">
        <v>1.331</v>
      </c>
      <c r="I343" s="196"/>
      <c r="J343" s="197">
        <f>ROUND(I343*H343,2)</f>
        <v>0</v>
      </c>
      <c r="K343" s="193" t="s">
        <v>195</v>
      </c>
      <c r="L343" s="42"/>
      <c r="M343" s="198" t="s">
        <v>32</v>
      </c>
      <c r="N343" s="199" t="s">
        <v>52</v>
      </c>
      <c r="O343" s="67"/>
      <c r="P343" s="200">
        <f>O343*H343</f>
        <v>0</v>
      </c>
      <c r="Q343" s="200">
        <v>0</v>
      </c>
      <c r="R343" s="200">
        <f>Q343*H343</f>
        <v>0</v>
      </c>
      <c r="S343" s="200">
        <v>0</v>
      </c>
      <c r="T343" s="201">
        <f>S343*H343</f>
        <v>0</v>
      </c>
      <c r="U343" s="37"/>
      <c r="V343" s="37"/>
      <c r="W343" s="37"/>
      <c r="X343" s="37"/>
      <c r="Y343" s="37"/>
      <c r="Z343" s="37"/>
      <c r="AA343" s="37"/>
      <c r="AB343" s="37"/>
      <c r="AC343" s="37"/>
      <c r="AD343" s="37"/>
      <c r="AE343" s="37"/>
      <c r="AR343" s="202" t="s">
        <v>196</v>
      </c>
      <c r="AT343" s="202" t="s">
        <v>191</v>
      </c>
      <c r="AU343" s="202" t="s">
        <v>90</v>
      </c>
      <c r="AY343" s="19" t="s">
        <v>189</v>
      </c>
      <c r="BE343" s="203">
        <f>IF(N343="základní",J343,0)</f>
        <v>0</v>
      </c>
      <c r="BF343" s="203">
        <f>IF(N343="snížená",J343,0)</f>
        <v>0</v>
      </c>
      <c r="BG343" s="203">
        <f>IF(N343="zákl. přenesená",J343,0)</f>
        <v>0</v>
      </c>
      <c r="BH343" s="203">
        <f>IF(N343="sníž. přenesená",J343,0)</f>
        <v>0</v>
      </c>
      <c r="BI343" s="203">
        <f>IF(N343="nulová",J343,0)</f>
        <v>0</v>
      </c>
      <c r="BJ343" s="19" t="s">
        <v>40</v>
      </c>
      <c r="BK343" s="203">
        <f>ROUND(I343*H343,2)</f>
        <v>0</v>
      </c>
      <c r="BL343" s="19" t="s">
        <v>196</v>
      </c>
      <c r="BM343" s="202" t="s">
        <v>474</v>
      </c>
    </row>
    <row r="344" spans="1:65" s="2" customFormat="1" ht="76.8">
      <c r="A344" s="37"/>
      <c r="B344" s="38"/>
      <c r="C344" s="39"/>
      <c r="D344" s="204" t="s">
        <v>198</v>
      </c>
      <c r="E344" s="39"/>
      <c r="F344" s="205" t="s">
        <v>475</v>
      </c>
      <c r="G344" s="39"/>
      <c r="H344" s="39"/>
      <c r="I344" s="112"/>
      <c r="J344" s="39"/>
      <c r="K344" s="39"/>
      <c r="L344" s="42"/>
      <c r="M344" s="206"/>
      <c r="N344" s="207"/>
      <c r="O344" s="67"/>
      <c r="P344" s="67"/>
      <c r="Q344" s="67"/>
      <c r="R344" s="67"/>
      <c r="S344" s="67"/>
      <c r="T344" s="68"/>
      <c r="U344" s="37"/>
      <c r="V344" s="37"/>
      <c r="W344" s="37"/>
      <c r="X344" s="37"/>
      <c r="Y344" s="37"/>
      <c r="Z344" s="37"/>
      <c r="AA344" s="37"/>
      <c r="AB344" s="37"/>
      <c r="AC344" s="37"/>
      <c r="AD344" s="37"/>
      <c r="AE344" s="37"/>
      <c r="AT344" s="19" t="s">
        <v>198</v>
      </c>
      <c r="AU344" s="19" t="s">
        <v>90</v>
      </c>
    </row>
    <row r="345" spans="1:65" s="13" customFormat="1" ht="10.199999999999999">
      <c r="B345" s="208"/>
      <c r="C345" s="209"/>
      <c r="D345" s="204" t="s">
        <v>200</v>
      </c>
      <c r="E345" s="210" t="s">
        <v>32</v>
      </c>
      <c r="F345" s="211" t="s">
        <v>313</v>
      </c>
      <c r="G345" s="209"/>
      <c r="H345" s="210" t="s">
        <v>32</v>
      </c>
      <c r="I345" s="212"/>
      <c r="J345" s="209"/>
      <c r="K345" s="209"/>
      <c r="L345" s="213"/>
      <c r="M345" s="214"/>
      <c r="N345" s="215"/>
      <c r="O345" s="215"/>
      <c r="P345" s="215"/>
      <c r="Q345" s="215"/>
      <c r="R345" s="215"/>
      <c r="S345" s="215"/>
      <c r="T345" s="216"/>
      <c r="AT345" s="217" t="s">
        <v>200</v>
      </c>
      <c r="AU345" s="217" t="s">
        <v>90</v>
      </c>
      <c r="AV345" s="13" t="s">
        <v>40</v>
      </c>
      <c r="AW345" s="13" t="s">
        <v>38</v>
      </c>
      <c r="AX345" s="13" t="s">
        <v>81</v>
      </c>
      <c r="AY345" s="217" t="s">
        <v>189</v>
      </c>
    </row>
    <row r="346" spans="1:65" s="13" customFormat="1" ht="10.199999999999999">
      <c r="B346" s="208"/>
      <c r="C346" s="209"/>
      <c r="D346" s="204" t="s">
        <v>200</v>
      </c>
      <c r="E346" s="210" t="s">
        <v>32</v>
      </c>
      <c r="F346" s="211" t="s">
        <v>202</v>
      </c>
      <c r="G346" s="209"/>
      <c r="H346" s="210" t="s">
        <v>32</v>
      </c>
      <c r="I346" s="212"/>
      <c r="J346" s="209"/>
      <c r="K346" s="209"/>
      <c r="L346" s="213"/>
      <c r="M346" s="214"/>
      <c r="N346" s="215"/>
      <c r="O346" s="215"/>
      <c r="P346" s="215"/>
      <c r="Q346" s="215"/>
      <c r="R346" s="215"/>
      <c r="S346" s="215"/>
      <c r="T346" s="216"/>
      <c r="AT346" s="217" t="s">
        <v>200</v>
      </c>
      <c r="AU346" s="217" t="s">
        <v>90</v>
      </c>
      <c r="AV346" s="13" t="s">
        <v>40</v>
      </c>
      <c r="AW346" s="13" t="s">
        <v>38</v>
      </c>
      <c r="AX346" s="13" t="s">
        <v>81</v>
      </c>
      <c r="AY346" s="217" t="s">
        <v>189</v>
      </c>
    </row>
    <row r="347" spans="1:65" s="13" customFormat="1" ht="10.199999999999999">
      <c r="B347" s="208"/>
      <c r="C347" s="209"/>
      <c r="D347" s="204" t="s">
        <v>200</v>
      </c>
      <c r="E347" s="210" t="s">
        <v>32</v>
      </c>
      <c r="F347" s="211" t="s">
        <v>297</v>
      </c>
      <c r="G347" s="209"/>
      <c r="H347" s="210" t="s">
        <v>32</v>
      </c>
      <c r="I347" s="212"/>
      <c r="J347" s="209"/>
      <c r="K347" s="209"/>
      <c r="L347" s="213"/>
      <c r="M347" s="214"/>
      <c r="N347" s="215"/>
      <c r="O347" s="215"/>
      <c r="P347" s="215"/>
      <c r="Q347" s="215"/>
      <c r="R347" s="215"/>
      <c r="S347" s="215"/>
      <c r="T347" s="216"/>
      <c r="AT347" s="217" t="s">
        <v>200</v>
      </c>
      <c r="AU347" s="217" t="s">
        <v>90</v>
      </c>
      <c r="AV347" s="13" t="s">
        <v>40</v>
      </c>
      <c r="AW347" s="13" t="s">
        <v>38</v>
      </c>
      <c r="AX347" s="13" t="s">
        <v>81</v>
      </c>
      <c r="AY347" s="217" t="s">
        <v>189</v>
      </c>
    </row>
    <row r="348" spans="1:65" s="14" customFormat="1" ht="10.199999999999999">
      <c r="B348" s="218"/>
      <c r="C348" s="219"/>
      <c r="D348" s="204" t="s">
        <v>200</v>
      </c>
      <c r="E348" s="220" t="s">
        <v>32</v>
      </c>
      <c r="F348" s="221" t="s">
        <v>476</v>
      </c>
      <c r="G348" s="219"/>
      <c r="H348" s="222">
        <v>1.42</v>
      </c>
      <c r="I348" s="223"/>
      <c r="J348" s="219"/>
      <c r="K348" s="219"/>
      <c r="L348" s="224"/>
      <c r="M348" s="225"/>
      <c r="N348" s="226"/>
      <c r="O348" s="226"/>
      <c r="P348" s="226"/>
      <c r="Q348" s="226"/>
      <c r="R348" s="226"/>
      <c r="S348" s="226"/>
      <c r="T348" s="227"/>
      <c r="AT348" s="228" t="s">
        <v>200</v>
      </c>
      <c r="AU348" s="228" t="s">
        <v>90</v>
      </c>
      <c r="AV348" s="14" t="s">
        <v>90</v>
      </c>
      <c r="AW348" s="14" t="s">
        <v>38</v>
      </c>
      <c r="AX348" s="14" t="s">
        <v>81</v>
      </c>
      <c r="AY348" s="228" t="s">
        <v>189</v>
      </c>
    </row>
    <row r="349" spans="1:65" s="14" customFormat="1" ht="10.199999999999999">
      <c r="B349" s="218"/>
      <c r="C349" s="219"/>
      <c r="D349" s="204" t="s">
        <v>200</v>
      </c>
      <c r="E349" s="220" t="s">
        <v>32</v>
      </c>
      <c r="F349" s="221" t="s">
        <v>477</v>
      </c>
      <c r="G349" s="219"/>
      <c r="H349" s="222">
        <v>-8.8999999999999996E-2</v>
      </c>
      <c r="I349" s="223"/>
      <c r="J349" s="219"/>
      <c r="K349" s="219"/>
      <c r="L349" s="224"/>
      <c r="M349" s="225"/>
      <c r="N349" s="226"/>
      <c r="O349" s="226"/>
      <c r="P349" s="226"/>
      <c r="Q349" s="226"/>
      <c r="R349" s="226"/>
      <c r="S349" s="226"/>
      <c r="T349" s="227"/>
      <c r="AT349" s="228" t="s">
        <v>200</v>
      </c>
      <c r="AU349" s="228" t="s">
        <v>90</v>
      </c>
      <c r="AV349" s="14" t="s">
        <v>90</v>
      </c>
      <c r="AW349" s="14" t="s">
        <v>38</v>
      </c>
      <c r="AX349" s="14" t="s">
        <v>81</v>
      </c>
      <c r="AY349" s="228" t="s">
        <v>189</v>
      </c>
    </row>
    <row r="350" spans="1:65" s="16" customFormat="1" ht="10.199999999999999">
      <c r="B350" s="240"/>
      <c r="C350" s="241"/>
      <c r="D350" s="204" t="s">
        <v>200</v>
      </c>
      <c r="E350" s="242" t="s">
        <v>32</v>
      </c>
      <c r="F350" s="243" t="s">
        <v>315</v>
      </c>
      <c r="G350" s="241"/>
      <c r="H350" s="244">
        <v>1.331</v>
      </c>
      <c r="I350" s="245"/>
      <c r="J350" s="241"/>
      <c r="K350" s="241"/>
      <c r="L350" s="246"/>
      <c r="M350" s="247"/>
      <c r="N350" s="248"/>
      <c r="O350" s="248"/>
      <c r="P350" s="248"/>
      <c r="Q350" s="248"/>
      <c r="R350" s="248"/>
      <c r="S350" s="248"/>
      <c r="T350" s="249"/>
      <c r="AT350" s="250" t="s">
        <v>200</v>
      </c>
      <c r="AU350" s="250" t="s">
        <v>90</v>
      </c>
      <c r="AV350" s="16" t="s">
        <v>101</v>
      </c>
      <c r="AW350" s="16" t="s">
        <v>38</v>
      </c>
      <c r="AX350" s="16" t="s">
        <v>81</v>
      </c>
      <c r="AY350" s="250" t="s">
        <v>189</v>
      </c>
    </row>
    <row r="351" spans="1:65" s="15" customFormat="1" ht="10.199999999999999">
      <c r="B351" s="229"/>
      <c r="C351" s="230"/>
      <c r="D351" s="204" t="s">
        <v>200</v>
      </c>
      <c r="E351" s="231" t="s">
        <v>32</v>
      </c>
      <c r="F351" s="232" t="s">
        <v>204</v>
      </c>
      <c r="G351" s="230"/>
      <c r="H351" s="233">
        <v>1.331</v>
      </c>
      <c r="I351" s="234"/>
      <c r="J351" s="230"/>
      <c r="K351" s="230"/>
      <c r="L351" s="235"/>
      <c r="M351" s="236"/>
      <c r="N351" s="237"/>
      <c r="O351" s="237"/>
      <c r="P351" s="237"/>
      <c r="Q351" s="237"/>
      <c r="R351" s="237"/>
      <c r="S351" s="237"/>
      <c r="T351" s="238"/>
      <c r="AT351" s="239" t="s">
        <v>200</v>
      </c>
      <c r="AU351" s="239" t="s">
        <v>90</v>
      </c>
      <c r="AV351" s="15" t="s">
        <v>196</v>
      </c>
      <c r="AW351" s="15" t="s">
        <v>38</v>
      </c>
      <c r="AX351" s="15" t="s">
        <v>40</v>
      </c>
      <c r="AY351" s="239" t="s">
        <v>189</v>
      </c>
    </row>
    <row r="352" spans="1:65" s="2" customFormat="1" ht="16.5" customHeight="1">
      <c r="A352" s="37"/>
      <c r="B352" s="38"/>
      <c r="C352" s="251" t="s">
        <v>478</v>
      </c>
      <c r="D352" s="251" t="s">
        <v>418</v>
      </c>
      <c r="E352" s="252" t="s">
        <v>479</v>
      </c>
      <c r="F352" s="253" t="s">
        <v>480</v>
      </c>
      <c r="G352" s="254" t="s">
        <v>421</v>
      </c>
      <c r="H352" s="255">
        <v>2.6619999999999999</v>
      </c>
      <c r="I352" s="256"/>
      <c r="J352" s="257">
        <f>ROUND(I352*H352,2)</f>
        <v>0</v>
      </c>
      <c r="K352" s="253" t="s">
        <v>195</v>
      </c>
      <c r="L352" s="258"/>
      <c r="M352" s="259" t="s">
        <v>32</v>
      </c>
      <c r="N352" s="260" t="s">
        <v>52</v>
      </c>
      <c r="O352" s="67"/>
      <c r="P352" s="200">
        <f>O352*H352</f>
        <v>0</v>
      </c>
      <c r="Q352" s="200">
        <v>0</v>
      </c>
      <c r="R352" s="200">
        <f>Q352*H352</f>
        <v>0</v>
      </c>
      <c r="S352" s="200">
        <v>0</v>
      </c>
      <c r="T352" s="201">
        <f>S352*H352</f>
        <v>0</v>
      </c>
      <c r="U352" s="37"/>
      <c r="V352" s="37"/>
      <c r="W352" s="37"/>
      <c r="X352" s="37"/>
      <c r="Y352" s="37"/>
      <c r="Z352" s="37"/>
      <c r="AA352" s="37"/>
      <c r="AB352" s="37"/>
      <c r="AC352" s="37"/>
      <c r="AD352" s="37"/>
      <c r="AE352" s="37"/>
      <c r="AR352" s="202" t="s">
        <v>237</v>
      </c>
      <c r="AT352" s="202" t="s">
        <v>418</v>
      </c>
      <c r="AU352" s="202" t="s">
        <v>90</v>
      </c>
      <c r="AY352" s="19" t="s">
        <v>189</v>
      </c>
      <c r="BE352" s="203">
        <f>IF(N352="základní",J352,0)</f>
        <v>0</v>
      </c>
      <c r="BF352" s="203">
        <f>IF(N352="snížená",J352,0)</f>
        <v>0</v>
      </c>
      <c r="BG352" s="203">
        <f>IF(N352="zákl. přenesená",J352,0)</f>
        <v>0</v>
      </c>
      <c r="BH352" s="203">
        <f>IF(N352="sníž. přenesená",J352,0)</f>
        <v>0</v>
      </c>
      <c r="BI352" s="203">
        <f>IF(N352="nulová",J352,0)</f>
        <v>0</v>
      </c>
      <c r="BJ352" s="19" t="s">
        <v>40</v>
      </c>
      <c r="BK352" s="203">
        <f>ROUND(I352*H352,2)</f>
        <v>0</v>
      </c>
      <c r="BL352" s="19" t="s">
        <v>196</v>
      </c>
      <c r="BM352" s="202" t="s">
        <v>481</v>
      </c>
    </row>
    <row r="353" spans="1:65" s="2" customFormat="1" ht="28.8">
      <c r="A353" s="37"/>
      <c r="B353" s="38"/>
      <c r="C353" s="39"/>
      <c r="D353" s="204" t="s">
        <v>230</v>
      </c>
      <c r="E353" s="39"/>
      <c r="F353" s="205" t="s">
        <v>469</v>
      </c>
      <c r="G353" s="39"/>
      <c r="H353" s="39"/>
      <c r="I353" s="112"/>
      <c r="J353" s="39"/>
      <c r="K353" s="39"/>
      <c r="L353" s="42"/>
      <c r="M353" s="206"/>
      <c r="N353" s="207"/>
      <c r="O353" s="67"/>
      <c r="P353" s="67"/>
      <c r="Q353" s="67"/>
      <c r="R353" s="67"/>
      <c r="S353" s="67"/>
      <c r="T353" s="68"/>
      <c r="U353" s="37"/>
      <c r="V353" s="37"/>
      <c r="W353" s="37"/>
      <c r="X353" s="37"/>
      <c r="Y353" s="37"/>
      <c r="Z353" s="37"/>
      <c r="AA353" s="37"/>
      <c r="AB353" s="37"/>
      <c r="AC353" s="37"/>
      <c r="AD353" s="37"/>
      <c r="AE353" s="37"/>
      <c r="AT353" s="19" t="s">
        <v>230</v>
      </c>
      <c r="AU353" s="19" t="s">
        <v>90</v>
      </c>
    </row>
    <row r="354" spans="1:65" s="14" customFormat="1" ht="10.199999999999999">
      <c r="B354" s="218"/>
      <c r="C354" s="219"/>
      <c r="D354" s="204" t="s">
        <v>200</v>
      </c>
      <c r="E354" s="219"/>
      <c r="F354" s="221" t="s">
        <v>482</v>
      </c>
      <c r="G354" s="219"/>
      <c r="H354" s="222">
        <v>2.6619999999999999</v>
      </c>
      <c r="I354" s="223"/>
      <c r="J354" s="219"/>
      <c r="K354" s="219"/>
      <c r="L354" s="224"/>
      <c r="M354" s="225"/>
      <c r="N354" s="226"/>
      <c r="O354" s="226"/>
      <c r="P354" s="226"/>
      <c r="Q354" s="226"/>
      <c r="R354" s="226"/>
      <c r="S354" s="226"/>
      <c r="T354" s="227"/>
      <c r="AT354" s="228" t="s">
        <v>200</v>
      </c>
      <c r="AU354" s="228" t="s">
        <v>90</v>
      </c>
      <c r="AV354" s="14" t="s">
        <v>90</v>
      </c>
      <c r="AW354" s="14" t="s">
        <v>4</v>
      </c>
      <c r="AX354" s="14" t="s">
        <v>40</v>
      </c>
      <c r="AY354" s="228" t="s">
        <v>189</v>
      </c>
    </row>
    <row r="355" spans="1:65" s="2" customFormat="1" ht="16.5" customHeight="1">
      <c r="A355" s="37"/>
      <c r="B355" s="38"/>
      <c r="C355" s="191" t="s">
        <v>483</v>
      </c>
      <c r="D355" s="191" t="s">
        <v>191</v>
      </c>
      <c r="E355" s="192" t="s">
        <v>484</v>
      </c>
      <c r="F355" s="193" t="s">
        <v>485</v>
      </c>
      <c r="G355" s="194" t="s">
        <v>117</v>
      </c>
      <c r="H355" s="195">
        <v>1537.77</v>
      </c>
      <c r="I355" s="196"/>
      <c r="J355" s="197">
        <f>ROUND(I355*H355,2)</f>
        <v>0</v>
      </c>
      <c r="K355" s="193" t="s">
        <v>195</v>
      </c>
      <c r="L355" s="42"/>
      <c r="M355" s="198" t="s">
        <v>32</v>
      </c>
      <c r="N355" s="199" t="s">
        <v>52</v>
      </c>
      <c r="O355" s="67"/>
      <c r="P355" s="200">
        <f>O355*H355</f>
        <v>0</v>
      </c>
      <c r="Q355" s="200">
        <v>0</v>
      </c>
      <c r="R355" s="200">
        <f>Q355*H355</f>
        <v>0</v>
      </c>
      <c r="S355" s="200">
        <v>0</v>
      </c>
      <c r="T355" s="201">
        <f>S355*H355</f>
        <v>0</v>
      </c>
      <c r="U355" s="37"/>
      <c r="V355" s="37"/>
      <c r="W355" s="37"/>
      <c r="X355" s="37"/>
      <c r="Y355" s="37"/>
      <c r="Z355" s="37"/>
      <c r="AA355" s="37"/>
      <c r="AB355" s="37"/>
      <c r="AC355" s="37"/>
      <c r="AD355" s="37"/>
      <c r="AE355" s="37"/>
      <c r="AR355" s="202" t="s">
        <v>196</v>
      </c>
      <c r="AT355" s="202" t="s">
        <v>191</v>
      </c>
      <c r="AU355" s="202" t="s">
        <v>90</v>
      </c>
      <c r="AY355" s="19" t="s">
        <v>189</v>
      </c>
      <c r="BE355" s="203">
        <f>IF(N355="základní",J355,0)</f>
        <v>0</v>
      </c>
      <c r="BF355" s="203">
        <f>IF(N355="snížená",J355,0)</f>
        <v>0</v>
      </c>
      <c r="BG355" s="203">
        <f>IF(N355="zákl. přenesená",J355,0)</f>
        <v>0</v>
      </c>
      <c r="BH355" s="203">
        <f>IF(N355="sníž. přenesená",J355,0)</f>
        <v>0</v>
      </c>
      <c r="BI355" s="203">
        <f>IF(N355="nulová",J355,0)</f>
        <v>0</v>
      </c>
      <c r="BJ355" s="19" t="s">
        <v>40</v>
      </c>
      <c r="BK355" s="203">
        <f>ROUND(I355*H355,2)</f>
        <v>0</v>
      </c>
      <c r="BL355" s="19" t="s">
        <v>196</v>
      </c>
      <c r="BM355" s="202" t="s">
        <v>486</v>
      </c>
    </row>
    <row r="356" spans="1:65" s="2" customFormat="1" ht="115.2">
      <c r="A356" s="37"/>
      <c r="B356" s="38"/>
      <c r="C356" s="39"/>
      <c r="D356" s="204" t="s">
        <v>198</v>
      </c>
      <c r="E356" s="39"/>
      <c r="F356" s="205" t="s">
        <v>487</v>
      </c>
      <c r="G356" s="39"/>
      <c r="H356" s="39"/>
      <c r="I356" s="112"/>
      <c r="J356" s="39"/>
      <c r="K356" s="39"/>
      <c r="L356" s="42"/>
      <c r="M356" s="206"/>
      <c r="N356" s="207"/>
      <c r="O356" s="67"/>
      <c r="P356" s="67"/>
      <c r="Q356" s="67"/>
      <c r="R356" s="67"/>
      <c r="S356" s="67"/>
      <c r="T356" s="68"/>
      <c r="U356" s="37"/>
      <c r="V356" s="37"/>
      <c r="W356" s="37"/>
      <c r="X356" s="37"/>
      <c r="Y356" s="37"/>
      <c r="Z356" s="37"/>
      <c r="AA356" s="37"/>
      <c r="AB356" s="37"/>
      <c r="AC356" s="37"/>
      <c r="AD356" s="37"/>
      <c r="AE356" s="37"/>
      <c r="AT356" s="19" t="s">
        <v>198</v>
      </c>
      <c r="AU356" s="19" t="s">
        <v>90</v>
      </c>
    </row>
    <row r="357" spans="1:65" s="13" customFormat="1" ht="10.199999999999999">
      <c r="B357" s="208"/>
      <c r="C357" s="209"/>
      <c r="D357" s="204" t="s">
        <v>200</v>
      </c>
      <c r="E357" s="210" t="s">
        <v>32</v>
      </c>
      <c r="F357" s="211" t="s">
        <v>296</v>
      </c>
      <c r="G357" s="209"/>
      <c r="H357" s="210" t="s">
        <v>32</v>
      </c>
      <c r="I357" s="212"/>
      <c r="J357" s="209"/>
      <c r="K357" s="209"/>
      <c r="L357" s="213"/>
      <c r="M357" s="214"/>
      <c r="N357" s="215"/>
      <c r="O357" s="215"/>
      <c r="P357" s="215"/>
      <c r="Q357" s="215"/>
      <c r="R357" s="215"/>
      <c r="S357" s="215"/>
      <c r="T357" s="216"/>
      <c r="AT357" s="217" t="s">
        <v>200</v>
      </c>
      <c r="AU357" s="217" t="s">
        <v>90</v>
      </c>
      <c r="AV357" s="13" t="s">
        <v>40</v>
      </c>
      <c r="AW357" s="13" t="s">
        <v>38</v>
      </c>
      <c r="AX357" s="13" t="s">
        <v>81</v>
      </c>
      <c r="AY357" s="217" t="s">
        <v>189</v>
      </c>
    </row>
    <row r="358" spans="1:65" s="13" customFormat="1" ht="10.199999999999999">
      <c r="B358" s="208"/>
      <c r="C358" s="209"/>
      <c r="D358" s="204" t="s">
        <v>200</v>
      </c>
      <c r="E358" s="210" t="s">
        <v>32</v>
      </c>
      <c r="F358" s="211" t="s">
        <v>264</v>
      </c>
      <c r="G358" s="209"/>
      <c r="H358" s="210" t="s">
        <v>32</v>
      </c>
      <c r="I358" s="212"/>
      <c r="J358" s="209"/>
      <c r="K358" s="209"/>
      <c r="L358" s="213"/>
      <c r="M358" s="214"/>
      <c r="N358" s="215"/>
      <c r="O358" s="215"/>
      <c r="P358" s="215"/>
      <c r="Q358" s="215"/>
      <c r="R358" s="215"/>
      <c r="S358" s="215"/>
      <c r="T358" s="216"/>
      <c r="AT358" s="217" t="s">
        <v>200</v>
      </c>
      <c r="AU358" s="217" t="s">
        <v>90</v>
      </c>
      <c r="AV358" s="13" t="s">
        <v>40</v>
      </c>
      <c r="AW358" s="13" t="s">
        <v>38</v>
      </c>
      <c r="AX358" s="13" t="s">
        <v>81</v>
      </c>
      <c r="AY358" s="217" t="s">
        <v>189</v>
      </c>
    </row>
    <row r="359" spans="1:65" s="13" customFormat="1" ht="10.199999999999999">
      <c r="B359" s="208"/>
      <c r="C359" s="209"/>
      <c r="D359" s="204" t="s">
        <v>200</v>
      </c>
      <c r="E359" s="210" t="s">
        <v>32</v>
      </c>
      <c r="F359" s="211" t="s">
        <v>202</v>
      </c>
      <c r="G359" s="209"/>
      <c r="H359" s="210" t="s">
        <v>32</v>
      </c>
      <c r="I359" s="212"/>
      <c r="J359" s="209"/>
      <c r="K359" s="209"/>
      <c r="L359" s="213"/>
      <c r="M359" s="214"/>
      <c r="N359" s="215"/>
      <c r="O359" s="215"/>
      <c r="P359" s="215"/>
      <c r="Q359" s="215"/>
      <c r="R359" s="215"/>
      <c r="S359" s="215"/>
      <c r="T359" s="216"/>
      <c r="AT359" s="217" t="s">
        <v>200</v>
      </c>
      <c r="AU359" s="217" t="s">
        <v>90</v>
      </c>
      <c r="AV359" s="13" t="s">
        <v>40</v>
      </c>
      <c r="AW359" s="13" t="s">
        <v>38</v>
      </c>
      <c r="AX359" s="13" t="s">
        <v>81</v>
      </c>
      <c r="AY359" s="217" t="s">
        <v>189</v>
      </c>
    </row>
    <row r="360" spans="1:65" s="14" customFormat="1" ht="10.199999999999999">
      <c r="B360" s="218"/>
      <c r="C360" s="219"/>
      <c r="D360" s="204" t="s">
        <v>200</v>
      </c>
      <c r="E360" s="220" t="s">
        <v>32</v>
      </c>
      <c r="F360" s="221" t="s">
        <v>488</v>
      </c>
      <c r="G360" s="219"/>
      <c r="H360" s="222">
        <v>64.84</v>
      </c>
      <c r="I360" s="223"/>
      <c r="J360" s="219"/>
      <c r="K360" s="219"/>
      <c r="L360" s="224"/>
      <c r="M360" s="225"/>
      <c r="N360" s="226"/>
      <c r="O360" s="226"/>
      <c r="P360" s="226"/>
      <c r="Q360" s="226"/>
      <c r="R360" s="226"/>
      <c r="S360" s="226"/>
      <c r="T360" s="227"/>
      <c r="AT360" s="228" t="s">
        <v>200</v>
      </c>
      <c r="AU360" s="228" t="s">
        <v>90</v>
      </c>
      <c r="AV360" s="14" t="s">
        <v>90</v>
      </c>
      <c r="AW360" s="14" t="s">
        <v>38</v>
      </c>
      <c r="AX360" s="14" t="s">
        <v>81</v>
      </c>
      <c r="AY360" s="228" t="s">
        <v>189</v>
      </c>
    </row>
    <row r="361" spans="1:65" s="14" customFormat="1" ht="10.199999999999999">
      <c r="B361" s="218"/>
      <c r="C361" s="219"/>
      <c r="D361" s="204" t="s">
        <v>200</v>
      </c>
      <c r="E361" s="220" t="s">
        <v>32</v>
      </c>
      <c r="F361" s="221" t="s">
        <v>489</v>
      </c>
      <c r="G361" s="219"/>
      <c r="H361" s="222">
        <v>60.04</v>
      </c>
      <c r="I361" s="223"/>
      <c r="J361" s="219"/>
      <c r="K361" s="219"/>
      <c r="L361" s="224"/>
      <c r="M361" s="225"/>
      <c r="N361" s="226"/>
      <c r="O361" s="226"/>
      <c r="P361" s="226"/>
      <c r="Q361" s="226"/>
      <c r="R361" s="226"/>
      <c r="S361" s="226"/>
      <c r="T361" s="227"/>
      <c r="AT361" s="228" t="s">
        <v>200</v>
      </c>
      <c r="AU361" s="228" t="s">
        <v>90</v>
      </c>
      <c r="AV361" s="14" t="s">
        <v>90</v>
      </c>
      <c r="AW361" s="14" t="s">
        <v>38</v>
      </c>
      <c r="AX361" s="14" t="s">
        <v>81</v>
      </c>
      <c r="AY361" s="228" t="s">
        <v>189</v>
      </c>
    </row>
    <row r="362" spans="1:65" s="14" customFormat="1" ht="10.199999999999999">
      <c r="B362" s="218"/>
      <c r="C362" s="219"/>
      <c r="D362" s="204" t="s">
        <v>200</v>
      </c>
      <c r="E362" s="220" t="s">
        <v>32</v>
      </c>
      <c r="F362" s="221" t="s">
        <v>490</v>
      </c>
      <c r="G362" s="219"/>
      <c r="H362" s="222">
        <v>1633.64</v>
      </c>
      <c r="I362" s="223"/>
      <c r="J362" s="219"/>
      <c r="K362" s="219"/>
      <c r="L362" s="224"/>
      <c r="M362" s="225"/>
      <c r="N362" s="226"/>
      <c r="O362" s="226"/>
      <c r="P362" s="226"/>
      <c r="Q362" s="226"/>
      <c r="R362" s="226"/>
      <c r="S362" s="226"/>
      <c r="T362" s="227"/>
      <c r="AT362" s="228" t="s">
        <v>200</v>
      </c>
      <c r="AU362" s="228" t="s">
        <v>90</v>
      </c>
      <c r="AV362" s="14" t="s">
        <v>90</v>
      </c>
      <c r="AW362" s="14" t="s">
        <v>38</v>
      </c>
      <c r="AX362" s="14" t="s">
        <v>81</v>
      </c>
      <c r="AY362" s="228" t="s">
        <v>189</v>
      </c>
    </row>
    <row r="363" spans="1:65" s="14" customFormat="1" ht="10.199999999999999">
      <c r="B363" s="218"/>
      <c r="C363" s="219"/>
      <c r="D363" s="204" t="s">
        <v>200</v>
      </c>
      <c r="E363" s="220" t="s">
        <v>32</v>
      </c>
      <c r="F363" s="221" t="s">
        <v>214</v>
      </c>
      <c r="G363" s="219"/>
      <c r="H363" s="222">
        <v>-220.75</v>
      </c>
      <c r="I363" s="223"/>
      <c r="J363" s="219"/>
      <c r="K363" s="219"/>
      <c r="L363" s="224"/>
      <c r="M363" s="225"/>
      <c r="N363" s="226"/>
      <c r="O363" s="226"/>
      <c r="P363" s="226"/>
      <c r="Q363" s="226"/>
      <c r="R363" s="226"/>
      <c r="S363" s="226"/>
      <c r="T363" s="227"/>
      <c r="AT363" s="228" t="s">
        <v>200</v>
      </c>
      <c r="AU363" s="228" t="s">
        <v>90</v>
      </c>
      <c r="AV363" s="14" t="s">
        <v>90</v>
      </c>
      <c r="AW363" s="14" t="s">
        <v>38</v>
      </c>
      <c r="AX363" s="14" t="s">
        <v>81</v>
      </c>
      <c r="AY363" s="228" t="s">
        <v>189</v>
      </c>
    </row>
    <row r="364" spans="1:65" s="15" customFormat="1" ht="10.199999999999999">
      <c r="B364" s="229"/>
      <c r="C364" s="230"/>
      <c r="D364" s="204" t="s">
        <v>200</v>
      </c>
      <c r="E364" s="231" t="s">
        <v>32</v>
      </c>
      <c r="F364" s="232" t="s">
        <v>204</v>
      </c>
      <c r="G364" s="230"/>
      <c r="H364" s="233">
        <v>1537.77</v>
      </c>
      <c r="I364" s="234"/>
      <c r="J364" s="230"/>
      <c r="K364" s="230"/>
      <c r="L364" s="235"/>
      <c r="M364" s="236"/>
      <c r="N364" s="237"/>
      <c r="O364" s="237"/>
      <c r="P364" s="237"/>
      <c r="Q364" s="237"/>
      <c r="R364" s="237"/>
      <c r="S364" s="237"/>
      <c r="T364" s="238"/>
      <c r="AT364" s="239" t="s">
        <v>200</v>
      </c>
      <c r="AU364" s="239" t="s">
        <v>90</v>
      </c>
      <c r="AV364" s="15" t="s">
        <v>196</v>
      </c>
      <c r="AW364" s="15" t="s">
        <v>38</v>
      </c>
      <c r="AX364" s="15" t="s">
        <v>40</v>
      </c>
      <c r="AY364" s="239" t="s">
        <v>189</v>
      </c>
    </row>
    <row r="365" spans="1:65" s="2" customFormat="1" ht="16.5" customHeight="1">
      <c r="A365" s="37"/>
      <c r="B365" s="38"/>
      <c r="C365" s="191" t="s">
        <v>491</v>
      </c>
      <c r="D365" s="191" t="s">
        <v>191</v>
      </c>
      <c r="E365" s="192" t="s">
        <v>492</v>
      </c>
      <c r="F365" s="193" t="s">
        <v>493</v>
      </c>
      <c r="G365" s="194" t="s">
        <v>194</v>
      </c>
      <c r="H365" s="195">
        <v>6</v>
      </c>
      <c r="I365" s="196"/>
      <c r="J365" s="197">
        <f>ROUND(I365*H365,2)</f>
        <v>0</v>
      </c>
      <c r="K365" s="193" t="s">
        <v>195</v>
      </c>
      <c r="L365" s="42"/>
      <c r="M365" s="198" t="s">
        <v>32</v>
      </c>
      <c r="N365" s="199" t="s">
        <v>52</v>
      </c>
      <c r="O365" s="67"/>
      <c r="P365" s="200">
        <f>O365*H365</f>
        <v>0</v>
      </c>
      <c r="Q365" s="200">
        <v>0</v>
      </c>
      <c r="R365" s="200">
        <f>Q365*H365</f>
        <v>0</v>
      </c>
      <c r="S365" s="200">
        <v>0</v>
      </c>
      <c r="T365" s="201">
        <f>S365*H365</f>
        <v>0</v>
      </c>
      <c r="U365" s="37"/>
      <c r="V365" s="37"/>
      <c r="W365" s="37"/>
      <c r="X365" s="37"/>
      <c r="Y365" s="37"/>
      <c r="Z365" s="37"/>
      <c r="AA365" s="37"/>
      <c r="AB365" s="37"/>
      <c r="AC365" s="37"/>
      <c r="AD365" s="37"/>
      <c r="AE365" s="37"/>
      <c r="AR365" s="202" t="s">
        <v>196</v>
      </c>
      <c r="AT365" s="202" t="s">
        <v>191</v>
      </c>
      <c r="AU365" s="202" t="s">
        <v>90</v>
      </c>
      <c r="AY365" s="19" t="s">
        <v>189</v>
      </c>
      <c r="BE365" s="203">
        <f>IF(N365="základní",J365,0)</f>
        <v>0</v>
      </c>
      <c r="BF365" s="203">
        <f>IF(N365="snížená",J365,0)</f>
        <v>0</v>
      </c>
      <c r="BG365" s="203">
        <f>IF(N365="zákl. přenesená",J365,0)</f>
        <v>0</v>
      </c>
      <c r="BH365" s="203">
        <f>IF(N365="sníž. přenesená",J365,0)</f>
        <v>0</v>
      </c>
      <c r="BI365" s="203">
        <f>IF(N365="nulová",J365,0)</f>
        <v>0</v>
      </c>
      <c r="BJ365" s="19" t="s">
        <v>40</v>
      </c>
      <c r="BK365" s="203">
        <f>ROUND(I365*H365,2)</f>
        <v>0</v>
      </c>
      <c r="BL365" s="19" t="s">
        <v>196</v>
      </c>
      <c r="BM365" s="202" t="s">
        <v>494</v>
      </c>
    </row>
    <row r="366" spans="1:65" s="2" customFormat="1" ht="67.2">
      <c r="A366" s="37"/>
      <c r="B366" s="38"/>
      <c r="C366" s="39"/>
      <c r="D366" s="204" t="s">
        <v>198</v>
      </c>
      <c r="E366" s="39"/>
      <c r="F366" s="205" t="s">
        <v>495</v>
      </c>
      <c r="G366" s="39"/>
      <c r="H366" s="39"/>
      <c r="I366" s="112"/>
      <c r="J366" s="39"/>
      <c r="K366" s="39"/>
      <c r="L366" s="42"/>
      <c r="M366" s="206"/>
      <c r="N366" s="207"/>
      <c r="O366" s="67"/>
      <c r="P366" s="67"/>
      <c r="Q366" s="67"/>
      <c r="R366" s="67"/>
      <c r="S366" s="67"/>
      <c r="T366" s="68"/>
      <c r="U366" s="37"/>
      <c r="V366" s="37"/>
      <c r="W366" s="37"/>
      <c r="X366" s="37"/>
      <c r="Y366" s="37"/>
      <c r="Z366" s="37"/>
      <c r="AA366" s="37"/>
      <c r="AB366" s="37"/>
      <c r="AC366" s="37"/>
      <c r="AD366" s="37"/>
      <c r="AE366" s="37"/>
      <c r="AT366" s="19" t="s">
        <v>198</v>
      </c>
      <c r="AU366" s="19" t="s">
        <v>90</v>
      </c>
    </row>
    <row r="367" spans="1:65" s="13" customFormat="1" ht="10.199999999999999">
      <c r="B367" s="208"/>
      <c r="C367" s="209"/>
      <c r="D367" s="204" t="s">
        <v>200</v>
      </c>
      <c r="E367" s="210" t="s">
        <v>32</v>
      </c>
      <c r="F367" s="211" t="s">
        <v>202</v>
      </c>
      <c r="G367" s="209"/>
      <c r="H367" s="210" t="s">
        <v>32</v>
      </c>
      <c r="I367" s="212"/>
      <c r="J367" s="209"/>
      <c r="K367" s="209"/>
      <c r="L367" s="213"/>
      <c r="M367" s="214"/>
      <c r="N367" s="215"/>
      <c r="O367" s="215"/>
      <c r="P367" s="215"/>
      <c r="Q367" s="215"/>
      <c r="R367" s="215"/>
      <c r="S367" s="215"/>
      <c r="T367" s="216"/>
      <c r="AT367" s="217" t="s">
        <v>200</v>
      </c>
      <c r="AU367" s="217" t="s">
        <v>90</v>
      </c>
      <c r="AV367" s="13" t="s">
        <v>40</v>
      </c>
      <c r="AW367" s="13" t="s">
        <v>38</v>
      </c>
      <c r="AX367" s="13" t="s">
        <v>81</v>
      </c>
      <c r="AY367" s="217" t="s">
        <v>189</v>
      </c>
    </row>
    <row r="368" spans="1:65" s="14" customFormat="1" ht="10.199999999999999">
      <c r="B368" s="218"/>
      <c r="C368" s="219"/>
      <c r="D368" s="204" t="s">
        <v>200</v>
      </c>
      <c r="E368" s="220" t="s">
        <v>32</v>
      </c>
      <c r="F368" s="221" t="s">
        <v>496</v>
      </c>
      <c r="G368" s="219"/>
      <c r="H368" s="222">
        <v>6</v>
      </c>
      <c r="I368" s="223"/>
      <c r="J368" s="219"/>
      <c r="K368" s="219"/>
      <c r="L368" s="224"/>
      <c r="M368" s="225"/>
      <c r="N368" s="226"/>
      <c r="O368" s="226"/>
      <c r="P368" s="226"/>
      <c r="Q368" s="226"/>
      <c r="R368" s="226"/>
      <c r="S368" s="226"/>
      <c r="T368" s="227"/>
      <c r="AT368" s="228" t="s">
        <v>200</v>
      </c>
      <c r="AU368" s="228" t="s">
        <v>90</v>
      </c>
      <c r="AV368" s="14" t="s">
        <v>90</v>
      </c>
      <c r="AW368" s="14" t="s">
        <v>38</v>
      </c>
      <c r="AX368" s="14" t="s">
        <v>81</v>
      </c>
      <c r="AY368" s="228" t="s">
        <v>189</v>
      </c>
    </row>
    <row r="369" spans="1:65" s="15" customFormat="1" ht="10.199999999999999">
      <c r="B369" s="229"/>
      <c r="C369" s="230"/>
      <c r="D369" s="204" t="s">
        <v>200</v>
      </c>
      <c r="E369" s="231" t="s">
        <v>32</v>
      </c>
      <c r="F369" s="232" t="s">
        <v>204</v>
      </c>
      <c r="G369" s="230"/>
      <c r="H369" s="233">
        <v>6</v>
      </c>
      <c r="I369" s="234"/>
      <c r="J369" s="230"/>
      <c r="K369" s="230"/>
      <c r="L369" s="235"/>
      <c r="M369" s="236"/>
      <c r="N369" s="237"/>
      <c r="O369" s="237"/>
      <c r="P369" s="237"/>
      <c r="Q369" s="237"/>
      <c r="R369" s="237"/>
      <c r="S369" s="237"/>
      <c r="T369" s="238"/>
      <c r="AT369" s="239" t="s">
        <v>200</v>
      </c>
      <c r="AU369" s="239" t="s">
        <v>90</v>
      </c>
      <c r="AV369" s="15" t="s">
        <v>196</v>
      </c>
      <c r="AW369" s="15" t="s">
        <v>38</v>
      </c>
      <c r="AX369" s="15" t="s">
        <v>40</v>
      </c>
      <c r="AY369" s="239" t="s">
        <v>189</v>
      </c>
    </row>
    <row r="370" spans="1:65" s="2" customFormat="1" ht="16.5" customHeight="1">
      <c r="A370" s="37"/>
      <c r="B370" s="38"/>
      <c r="C370" s="191" t="s">
        <v>497</v>
      </c>
      <c r="D370" s="191" t="s">
        <v>191</v>
      </c>
      <c r="E370" s="192" t="s">
        <v>498</v>
      </c>
      <c r="F370" s="193" t="s">
        <v>499</v>
      </c>
      <c r="G370" s="194" t="s">
        <v>194</v>
      </c>
      <c r="H370" s="195">
        <v>49.5</v>
      </c>
      <c r="I370" s="196"/>
      <c r="J370" s="197">
        <f>ROUND(I370*H370,2)</f>
        <v>0</v>
      </c>
      <c r="K370" s="193" t="s">
        <v>195</v>
      </c>
      <c r="L370" s="42"/>
      <c r="M370" s="198" t="s">
        <v>32</v>
      </c>
      <c r="N370" s="199" t="s">
        <v>52</v>
      </c>
      <c r="O370" s="67"/>
      <c r="P370" s="200">
        <f>O370*H370</f>
        <v>0</v>
      </c>
      <c r="Q370" s="200">
        <v>0</v>
      </c>
      <c r="R370" s="200">
        <f>Q370*H370</f>
        <v>0</v>
      </c>
      <c r="S370" s="200">
        <v>0</v>
      </c>
      <c r="T370" s="201">
        <f>S370*H370</f>
        <v>0</v>
      </c>
      <c r="U370" s="37"/>
      <c r="V370" s="37"/>
      <c r="W370" s="37"/>
      <c r="X370" s="37"/>
      <c r="Y370" s="37"/>
      <c r="Z370" s="37"/>
      <c r="AA370" s="37"/>
      <c r="AB370" s="37"/>
      <c r="AC370" s="37"/>
      <c r="AD370" s="37"/>
      <c r="AE370" s="37"/>
      <c r="AR370" s="202" t="s">
        <v>196</v>
      </c>
      <c r="AT370" s="202" t="s">
        <v>191</v>
      </c>
      <c r="AU370" s="202" t="s">
        <v>90</v>
      </c>
      <c r="AY370" s="19" t="s">
        <v>189</v>
      </c>
      <c r="BE370" s="203">
        <f>IF(N370="základní",J370,0)</f>
        <v>0</v>
      </c>
      <c r="BF370" s="203">
        <f>IF(N370="snížená",J370,0)</f>
        <v>0</v>
      </c>
      <c r="BG370" s="203">
        <f>IF(N370="zákl. přenesená",J370,0)</f>
        <v>0</v>
      </c>
      <c r="BH370" s="203">
        <f>IF(N370="sníž. přenesená",J370,0)</f>
        <v>0</v>
      </c>
      <c r="BI370" s="203">
        <f>IF(N370="nulová",J370,0)</f>
        <v>0</v>
      </c>
      <c r="BJ370" s="19" t="s">
        <v>40</v>
      </c>
      <c r="BK370" s="203">
        <f>ROUND(I370*H370,2)</f>
        <v>0</v>
      </c>
      <c r="BL370" s="19" t="s">
        <v>196</v>
      </c>
      <c r="BM370" s="202" t="s">
        <v>500</v>
      </c>
    </row>
    <row r="371" spans="1:65" s="2" customFormat="1" ht="67.2">
      <c r="A371" s="37"/>
      <c r="B371" s="38"/>
      <c r="C371" s="39"/>
      <c r="D371" s="204" t="s">
        <v>198</v>
      </c>
      <c r="E371" s="39"/>
      <c r="F371" s="205" t="s">
        <v>495</v>
      </c>
      <c r="G371" s="39"/>
      <c r="H371" s="39"/>
      <c r="I371" s="112"/>
      <c r="J371" s="39"/>
      <c r="K371" s="39"/>
      <c r="L371" s="42"/>
      <c r="M371" s="206"/>
      <c r="N371" s="207"/>
      <c r="O371" s="67"/>
      <c r="P371" s="67"/>
      <c r="Q371" s="67"/>
      <c r="R371" s="67"/>
      <c r="S371" s="67"/>
      <c r="T371" s="68"/>
      <c r="U371" s="37"/>
      <c r="V371" s="37"/>
      <c r="W371" s="37"/>
      <c r="X371" s="37"/>
      <c r="Y371" s="37"/>
      <c r="Z371" s="37"/>
      <c r="AA371" s="37"/>
      <c r="AB371" s="37"/>
      <c r="AC371" s="37"/>
      <c r="AD371" s="37"/>
      <c r="AE371" s="37"/>
      <c r="AT371" s="19" t="s">
        <v>198</v>
      </c>
      <c r="AU371" s="19" t="s">
        <v>90</v>
      </c>
    </row>
    <row r="372" spans="1:65" s="13" customFormat="1" ht="10.199999999999999">
      <c r="B372" s="208"/>
      <c r="C372" s="209"/>
      <c r="D372" s="204" t="s">
        <v>200</v>
      </c>
      <c r="E372" s="210" t="s">
        <v>32</v>
      </c>
      <c r="F372" s="211" t="s">
        <v>202</v>
      </c>
      <c r="G372" s="209"/>
      <c r="H372" s="210" t="s">
        <v>32</v>
      </c>
      <c r="I372" s="212"/>
      <c r="J372" s="209"/>
      <c r="K372" s="209"/>
      <c r="L372" s="213"/>
      <c r="M372" s="214"/>
      <c r="N372" s="215"/>
      <c r="O372" s="215"/>
      <c r="P372" s="215"/>
      <c r="Q372" s="215"/>
      <c r="R372" s="215"/>
      <c r="S372" s="215"/>
      <c r="T372" s="216"/>
      <c r="AT372" s="217" t="s">
        <v>200</v>
      </c>
      <c r="AU372" s="217" t="s">
        <v>90</v>
      </c>
      <c r="AV372" s="13" t="s">
        <v>40</v>
      </c>
      <c r="AW372" s="13" t="s">
        <v>38</v>
      </c>
      <c r="AX372" s="13" t="s">
        <v>81</v>
      </c>
      <c r="AY372" s="217" t="s">
        <v>189</v>
      </c>
    </row>
    <row r="373" spans="1:65" s="13" customFormat="1" ht="10.199999999999999">
      <c r="B373" s="208"/>
      <c r="C373" s="209"/>
      <c r="D373" s="204" t="s">
        <v>200</v>
      </c>
      <c r="E373" s="210" t="s">
        <v>32</v>
      </c>
      <c r="F373" s="211" t="s">
        <v>338</v>
      </c>
      <c r="G373" s="209"/>
      <c r="H373" s="210" t="s">
        <v>32</v>
      </c>
      <c r="I373" s="212"/>
      <c r="J373" s="209"/>
      <c r="K373" s="209"/>
      <c r="L373" s="213"/>
      <c r="M373" s="214"/>
      <c r="N373" s="215"/>
      <c r="O373" s="215"/>
      <c r="P373" s="215"/>
      <c r="Q373" s="215"/>
      <c r="R373" s="215"/>
      <c r="S373" s="215"/>
      <c r="T373" s="216"/>
      <c r="AT373" s="217" t="s">
        <v>200</v>
      </c>
      <c r="AU373" s="217" t="s">
        <v>90</v>
      </c>
      <c r="AV373" s="13" t="s">
        <v>40</v>
      </c>
      <c r="AW373" s="13" t="s">
        <v>38</v>
      </c>
      <c r="AX373" s="13" t="s">
        <v>81</v>
      </c>
      <c r="AY373" s="217" t="s">
        <v>189</v>
      </c>
    </row>
    <row r="374" spans="1:65" s="13" customFormat="1" ht="10.199999999999999">
      <c r="B374" s="208"/>
      <c r="C374" s="209"/>
      <c r="D374" s="204" t="s">
        <v>200</v>
      </c>
      <c r="E374" s="210" t="s">
        <v>32</v>
      </c>
      <c r="F374" s="211" t="s">
        <v>339</v>
      </c>
      <c r="G374" s="209"/>
      <c r="H374" s="210" t="s">
        <v>32</v>
      </c>
      <c r="I374" s="212"/>
      <c r="J374" s="209"/>
      <c r="K374" s="209"/>
      <c r="L374" s="213"/>
      <c r="M374" s="214"/>
      <c r="N374" s="215"/>
      <c r="O374" s="215"/>
      <c r="P374" s="215"/>
      <c r="Q374" s="215"/>
      <c r="R374" s="215"/>
      <c r="S374" s="215"/>
      <c r="T374" s="216"/>
      <c r="AT374" s="217" t="s">
        <v>200</v>
      </c>
      <c r="AU374" s="217" t="s">
        <v>90</v>
      </c>
      <c r="AV374" s="13" t="s">
        <v>40</v>
      </c>
      <c r="AW374" s="13" t="s">
        <v>38</v>
      </c>
      <c r="AX374" s="13" t="s">
        <v>81</v>
      </c>
      <c r="AY374" s="217" t="s">
        <v>189</v>
      </c>
    </row>
    <row r="375" spans="1:65" s="14" customFormat="1" ht="10.199999999999999">
      <c r="B375" s="218"/>
      <c r="C375" s="219"/>
      <c r="D375" s="204" t="s">
        <v>200</v>
      </c>
      <c r="E375" s="220" t="s">
        <v>32</v>
      </c>
      <c r="F375" s="221" t="s">
        <v>501</v>
      </c>
      <c r="G375" s="219"/>
      <c r="H375" s="222">
        <v>49.5</v>
      </c>
      <c r="I375" s="223"/>
      <c r="J375" s="219"/>
      <c r="K375" s="219"/>
      <c r="L375" s="224"/>
      <c r="M375" s="225"/>
      <c r="N375" s="226"/>
      <c r="O375" s="226"/>
      <c r="P375" s="226"/>
      <c r="Q375" s="226"/>
      <c r="R375" s="226"/>
      <c r="S375" s="226"/>
      <c r="T375" s="227"/>
      <c r="AT375" s="228" t="s">
        <v>200</v>
      </c>
      <c r="AU375" s="228" t="s">
        <v>90</v>
      </c>
      <c r="AV375" s="14" t="s">
        <v>90</v>
      </c>
      <c r="AW375" s="14" t="s">
        <v>38</v>
      </c>
      <c r="AX375" s="14" t="s">
        <v>81</v>
      </c>
      <c r="AY375" s="228" t="s">
        <v>189</v>
      </c>
    </row>
    <row r="376" spans="1:65" s="15" customFormat="1" ht="10.199999999999999">
      <c r="B376" s="229"/>
      <c r="C376" s="230"/>
      <c r="D376" s="204" t="s">
        <v>200</v>
      </c>
      <c r="E376" s="231" t="s">
        <v>32</v>
      </c>
      <c r="F376" s="232" t="s">
        <v>204</v>
      </c>
      <c r="G376" s="230"/>
      <c r="H376" s="233">
        <v>49.5</v>
      </c>
      <c r="I376" s="234"/>
      <c r="J376" s="230"/>
      <c r="K376" s="230"/>
      <c r="L376" s="235"/>
      <c r="M376" s="236"/>
      <c r="N376" s="237"/>
      <c r="O376" s="237"/>
      <c r="P376" s="237"/>
      <c r="Q376" s="237"/>
      <c r="R376" s="237"/>
      <c r="S376" s="237"/>
      <c r="T376" s="238"/>
      <c r="AT376" s="239" t="s">
        <v>200</v>
      </c>
      <c r="AU376" s="239" t="s">
        <v>90</v>
      </c>
      <c r="AV376" s="15" t="s">
        <v>196</v>
      </c>
      <c r="AW376" s="15" t="s">
        <v>38</v>
      </c>
      <c r="AX376" s="15" t="s">
        <v>40</v>
      </c>
      <c r="AY376" s="239" t="s">
        <v>189</v>
      </c>
    </row>
    <row r="377" spans="1:65" s="2" customFormat="1" ht="16.5" customHeight="1">
      <c r="A377" s="37"/>
      <c r="B377" s="38"/>
      <c r="C377" s="251" t="s">
        <v>502</v>
      </c>
      <c r="D377" s="251" t="s">
        <v>418</v>
      </c>
      <c r="E377" s="252" t="s">
        <v>503</v>
      </c>
      <c r="F377" s="253" t="s">
        <v>504</v>
      </c>
      <c r="G377" s="254" t="s">
        <v>281</v>
      </c>
      <c r="H377" s="255">
        <v>36.085999999999999</v>
      </c>
      <c r="I377" s="256"/>
      <c r="J377" s="257">
        <f>ROUND(I377*H377,2)</f>
        <v>0</v>
      </c>
      <c r="K377" s="253" t="s">
        <v>195</v>
      </c>
      <c r="L377" s="258"/>
      <c r="M377" s="259" t="s">
        <v>32</v>
      </c>
      <c r="N377" s="260" t="s">
        <v>52</v>
      </c>
      <c r="O377" s="67"/>
      <c r="P377" s="200">
        <f>O377*H377</f>
        <v>0</v>
      </c>
      <c r="Q377" s="200">
        <v>0</v>
      </c>
      <c r="R377" s="200">
        <f>Q377*H377</f>
        <v>0</v>
      </c>
      <c r="S377" s="200">
        <v>0</v>
      </c>
      <c r="T377" s="201">
        <f>S377*H377</f>
        <v>0</v>
      </c>
      <c r="U377" s="37"/>
      <c r="V377" s="37"/>
      <c r="W377" s="37"/>
      <c r="X377" s="37"/>
      <c r="Y377" s="37"/>
      <c r="Z377" s="37"/>
      <c r="AA377" s="37"/>
      <c r="AB377" s="37"/>
      <c r="AC377" s="37"/>
      <c r="AD377" s="37"/>
      <c r="AE377" s="37"/>
      <c r="AR377" s="202" t="s">
        <v>237</v>
      </c>
      <c r="AT377" s="202" t="s">
        <v>418</v>
      </c>
      <c r="AU377" s="202" t="s">
        <v>90</v>
      </c>
      <c r="AY377" s="19" t="s">
        <v>189</v>
      </c>
      <c r="BE377" s="203">
        <f>IF(N377="základní",J377,0)</f>
        <v>0</v>
      </c>
      <c r="BF377" s="203">
        <f>IF(N377="snížená",J377,0)</f>
        <v>0</v>
      </c>
      <c r="BG377" s="203">
        <f>IF(N377="zákl. přenesená",J377,0)</f>
        <v>0</v>
      </c>
      <c r="BH377" s="203">
        <f>IF(N377="sníž. přenesená",J377,0)</f>
        <v>0</v>
      </c>
      <c r="BI377" s="203">
        <f>IF(N377="nulová",J377,0)</f>
        <v>0</v>
      </c>
      <c r="BJ377" s="19" t="s">
        <v>40</v>
      </c>
      <c r="BK377" s="203">
        <f>ROUND(I377*H377,2)</f>
        <v>0</v>
      </c>
      <c r="BL377" s="19" t="s">
        <v>196</v>
      </c>
      <c r="BM377" s="202" t="s">
        <v>505</v>
      </c>
    </row>
    <row r="378" spans="1:65" s="2" customFormat="1" ht="28.8">
      <c r="A378" s="37"/>
      <c r="B378" s="38"/>
      <c r="C378" s="39"/>
      <c r="D378" s="204" t="s">
        <v>230</v>
      </c>
      <c r="E378" s="39"/>
      <c r="F378" s="205" t="s">
        <v>506</v>
      </c>
      <c r="G378" s="39"/>
      <c r="H378" s="39"/>
      <c r="I378" s="112"/>
      <c r="J378" s="39"/>
      <c r="K378" s="39"/>
      <c r="L378" s="42"/>
      <c r="M378" s="206"/>
      <c r="N378" s="207"/>
      <c r="O378" s="67"/>
      <c r="P378" s="67"/>
      <c r="Q378" s="67"/>
      <c r="R378" s="67"/>
      <c r="S378" s="67"/>
      <c r="T378" s="68"/>
      <c r="U378" s="37"/>
      <c r="V378" s="37"/>
      <c r="W378" s="37"/>
      <c r="X378" s="37"/>
      <c r="Y378" s="37"/>
      <c r="Z378" s="37"/>
      <c r="AA378" s="37"/>
      <c r="AB378" s="37"/>
      <c r="AC378" s="37"/>
      <c r="AD378" s="37"/>
      <c r="AE378" s="37"/>
      <c r="AT378" s="19" t="s">
        <v>230</v>
      </c>
      <c r="AU378" s="19" t="s">
        <v>90</v>
      </c>
    </row>
    <row r="379" spans="1:65" s="14" customFormat="1" ht="10.199999999999999">
      <c r="B379" s="218"/>
      <c r="C379" s="219"/>
      <c r="D379" s="204" t="s">
        <v>200</v>
      </c>
      <c r="E379" s="220" t="s">
        <v>32</v>
      </c>
      <c r="F379" s="221" t="s">
        <v>507</v>
      </c>
      <c r="G379" s="219"/>
      <c r="H379" s="222">
        <v>36.085999999999999</v>
      </c>
      <c r="I379" s="223"/>
      <c r="J379" s="219"/>
      <c r="K379" s="219"/>
      <c r="L379" s="224"/>
      <c r="M379" s="225"/>
      <c r="N379" s="226"/>
      <c r="O379" s="226"/>
      <c r="P379" s="226"/>
      <c r="Q379" s="226"/>
      <c r="R379" s="226"/>
      <c r="S379" s="226"/>
      <c r="T379" s="227"/>
      <c r="AT379" s="228" t="s">
        <v>200</v>
      </c>
      <c r="AU379" s="228" t="s">
        <v>90</v>
      </c>
      <c r="AV379" s="14" t="s">
        <v>90</v>
      </c>
      <c r="AW379" s="14" t="s">
        <v>38</v>
      </c>
      <c r="AX379" s="14" t="s">
        <v>40</v>
      </c>
      <c r="AY379" s="228" t="s">
        <v>189</v>
      </c>
    </row>
    <row r="380" spans="1:65" s="2" customFormat="1" ht="21.75" customHeight="1">
      <c r="A380" s="37"/>
      <c r="B380" s="38"/>
      <c r="C380" s="191" t="s">
        <v>508</v>
      </c>
      <c r="D380" s="191" t="s">
        <v>191</v>
      </c>
      <c r="E380" s="192" t="s">
        <v>509</v>
      </c>
      <c r="F380" s="193" t="s">
        <v>510</v>
      </c>
      <c r="G380" s="194" t="s">
        <v>194</v>
      </c>
      <c r="H380" s="195">
        <v>3</v>
      </c>
      <c r="I380" s="196"/>
      <c r="J380" s="197">
        <f>ROUND(I380*H380,2)</f>
        <v>0</v>
      </c>
      <c r="K380" s="193" t="s">
        <v>195</v>
      </c>
      <c r="L380" s="42"/>
      <c r="M380" s="198" t="s">
        <v>32</v>
      </c>
      <c r="N380" s="199" t="s">
        <v>52</v>
      </c>
      <c r="O380" s="67"/>
      <c r="P380" s="200">
        <f>O380*H380</f>
        <v>0</v>
      </c>
      <c r="Q380" s="200">
        <v>0</v>
      </c>
      <c r="R380" s="200">
        <f>Q380*H380</f>
        <v>0</v>
      </c>
      <c r="S380" s="200">
        <v>0</v>
      </c>
      <c r="T380" s="201">
        <f>S380*H380</f>
        <v>0</v>
      </c>
      <c r="U380" s="37"/>
      <c r="V380" s="37"/>
      <c r="W380" s="37"/>
      <c r="X380" s="37"/>
      <c r="Y380" s="37"/>
      <c r="Z380" s="37"/>
      <c r="AA380" s="37"/>
      <c r="AB380" s="37"/>
      <c r="AC380" s="37"/>
      <c r="AD380" s="37"/>
      <c r="AE380" s="37"/>
      <c r="AR380" s="202" t="s">
        <v>196</v>
      </c>
      <c r="AT380" s="202" t="s">
        <v>191</v>
      </c>
      <c r="AU380" s="202" t="s">
        <v>90</v>
      </c>
      <c r="AY380" s="19" t="s">
        <v>189</v>
      </c>
      <c r="BE380" s="203">
        <f>IF(N380="základní",J380,0)</f>
        <v>0</v>
      </c>
      <c r="BF380" s="203">
        <f>IF(N380="snížená",J380,0)</f>
        <v>0</v>
      </c>
      <c r="BG380" s="203">
        <f>IF(N380="zákl. přenesená",J380,0)</f>
        <v>0</v>
      </c>
      <c r="BH380" s="203">
        <f>IF(N380="sníž. přenesená",J380,0)</f>
        <v>0</v>
      </c>
      <c r="BI380" s="203">
        <f>IF(N380="nulová",J380,0)</f>
        <v>0</v>
      </c>
      <c r="BJ380" s="19" t="s">
        <v>40</v>
      </c>
      <c r="BK380" s="203">
        <f>ROUND(I380*H380,2)</f>
        <v>0</v>
      </c>
      <c r="BL380" s="19" t="s">
        <v>196</v>
      </c>
      <c r="BM380" s="202" t="s">
        <v>511</v>
      </c>
    </row>
    <row r="381" spans="1:65" s="2" customFormat="1" ht="57.6">
      <c r="A381" s="37"/>
      <c r="B381" s="38"/>
      <c r="C381" s="39"/>
      <c r="D381" s="204" t="s">
        <v>198</v>
      </c>
      <c r="E381" s="39"/>
      <c r="F381" s="205" t="s">
        <v>512</v>
      </c>
      <c r="G381" s="39"/>
      <c r="H381" s="39"/>
      <c r="I381" s="112"/>
      <c r="J381" s="39"/>
      <c r="K381" s="39"/>
      <c r="L381" s="42"/>
      <c r="M381" s="206"/>
      <c r="N381" s="207"/>
      <c r="O381" s="67"/>
      <c r="P381" s="67"/>
      <c r="Q381" s="67"/>
      <c r="R381" s="67"/>
      <c r="S381" s="67"/>
      <c r="T381" s="68"/>
      <c r="U381" s="37"/>
      <c r="V381" s="37"/>
      <c r="W381" s="37"/>
      <c r="X381" s="37"/>
      <c r="Y381" s="37"/>
      <c r="Z381" s="37"/>
      <c r="AA381" s="37"/>
      <c r="AB381" s="37"/>
      <c r="AC381" s="37"/>
      <c r="AD381" s="37"/>
      <c r="AE381" s="37"/>
      <c r="AT381" s="19" t="s">
        <v>198</v>
      </c>
      <c r="AU381" s="19" t="s">
        <v>90</v>
      </c>
    </row>
    <row r="382" spans="1:65" s="13" customFormat="1" ht="10.199999999999999">
      <c r="B382" s="208"/>
      <c r="C382" s="209"/>
      <c r="D382" s="204" t="s">
        <v>200</v>
      </c>
      <c r="E382" s="210" t="s">
        <v>32</v>
      </c>
      <c r="F382" s="211" t="s">
        <v>379</v>
      </c>
      <c r="G382" s="209"/>
      <c r="H382" s="210" t="s">
        <v>32</v>
      </c>
      <c r="I382" s="212"/>
      <c r="J382" s="209"/>
      <c r="K382" s="209"/>
      <c r="L382" s="213"/>
      <c r="M382" s="214"/>
      <c r="N382" s="215"/>
      <c r="O382" s="215"/>
      <c r="P382" s="215"/>
      <c r="Q382" s="215"/>
      <c r="R382" s="215"/>
      <c r="S382" s="215"/>
      <c r="T382" s="216"/>
      <c r="AT382" s="217" t="s">
        <v>200</v>
      </c>
      <c r="AU382" s="217" t="s">
        <v>90</v>
      </c>
      <c r="AV382" s="13" t="s">
        <v>40</v>
      </c>
      <c r="AW382" s="13" t="s">
        <v>38</v>
      </c>
      <c r="AX382" s="13" t="s">
        <v>81</v>
      </c>
      <c r="AY382" s="217" t="s">
        <v>189</v>
      </c>
    </row>
    <row r="383" spans="1:65" s="13" customFormat="1" ht="10.199999999999999">
      <c r="B383" s="208"/>
      <c r="C383" s="209"/>
      <c r="D383" s="204" t="s">
        <v>200</v>
      </c>
      <c r="E383" s="210" t="s">
        <v>32</v>
      </c>
      <c r="F383" s="211" t="s">
        <v>202</v>
      </c>
      <c r="G383" s="209"/>
      <c r="H383" s="210" t="s">
        <v>32</v>
      </c>
      <c r="I383" s="212"/>
      <c r="J383" s="209"/>
      <c r="K383" s="209"/>
      <c r="L383" s="213"/>
      <c r="M383" s="214"/>
      <c r="N383" s="215"/>
      <c r="O383" s="215"/>
      <c r="P383" s="215"/>
      <c r="Q383" s="215"/>
      <c r="R383" s="215"/>
      <c r="S383" s="215"/>
      <c r="T383" s="216"/>
      <c r="AT383" s="217" t="s">
        <v>200</v>
      </c>
      <c r="AU383" s="217" t="s">
        <v>90</v>
      </c>
      <c r="AV383" s="13" t="s">
        <v>40</v>
      </c>
      <c r="AW383" s="13" t="s">
        <v>38</v>
      </c>
      <c r="AX383" s="13" t="s">
        <v>81</v>
      </c>
      <c r="AY383" s="217" t="s">
        <v>189</v>
      </c>
    </row>
    <row r="384" spans="1:65" s="14" customFormat="1" ht="10.199999999999999">
      <c r="B384" s="218"/>
      <c r="C384" s="219"/>
      <c r="D384" s="204" t="s">
        <v>200</v>
      </c>
      <c r="E384" s="220" t="s">
        <v>32</v>
      </c>
      <c r="F384" s="221" t="s">
        <v>203</v>
      </c>
      <c r="G384" s="219"/>
      <c r="H384" s="222">
        <v>3</v>
      </c>
      <c r="I384" s="223"/>
      <c r="J384" s="219"/>
      <c r="K384" s="219"/>
      <c r="L384" s="224"/>
      <c r="M384" s="225"/>
      <c r="N384" s="226"/>
      <c r="O384" s="226"/>
      <c r="P384" s="226"/>
      <c r="Q384" s="226"/>
      <c r="R384" s="226"/>
      <c r="S384" s="226"/>
      <c r="T384" s="227"/>
      <c r="AT384" s="228" t="s">
        <v>200</v>
      </c>
      <c r="AU384" s="228" t="s">
        <v>90</v>
      </c>
      <c r="AV384" s="14" t="s">
        <v>90</v>
      </c>
      <c r="AW384" s="14" t="s">
        <v>38</v>
      </c>
      <c r="AX384" s="14" t="s">
        <v>81</v>
      </c>
      <c r="AY384" s="228" t="s">
        <v>189</v>
      </c>
    </row>
    <row r="385" spans="1:65" s="15" customFormat="1" ht="10.199999999999999">
      <c r="B385" s="229"/>
      <c r="C385" s="230"/>
      <c r="D385" s="204" t="s">
        <v>200</v>
      </c>
      <c r="E385" s="231" t="s">
        <v>32</v>
      </c>
      <c r="F385" s="232" t="s">
        <v>204</v>
      </c>
      <c r="G385" s="230"/>
      <c r="H385" s="233">
        <v>3</v>
      </c>
      <c r="I385" s="234"/>
      <c r="J385" s="230"/>
      <c r="K385" s="230"/>
      <c r="L385" s="235"/>
      <c r="M385" s="236"/>
      <c r="N385" s="237"/>
      <c r="O385" s="237"/>
      <c r="P385" s="237"/>
      <c r="Q385" s="237"/>
      <c r="R385" s="237"/>
      <c r="S385" s="237"/>
      <c r="T385" s="238"/>
      <c r="AT385" s="239" t="s">
        <v>200</v>
      </c>
      <c r="AU385" s="239" t="s">
        <v>90</v>
      </c>
      <c r="AV385" s="15" t="s">
        <v>196</v>
      </c>
      <c r="AW385" s="15" t="s">
        <v>38</v>
      </c>
      <c r="AX385" s="15" t="s">
        <v>40</v>
      </c>
      <c r="AY385" s="239" t="s">
        <v>189</v>
      </c>
    </row>
    <row r="386" spans="1:65" s="2" customFormat="1" ht="16.5" customHeight="1">
      <c r="A386" s="37"/>
      <c r="B386" s="38"/>
      <c r="C386" s="251" t="s">
        <v>513</v>
      </c>
      <c r="D386" s="251" t="s">
        <v>418</v>
      </c>
      <c r="E386" s="252" t="s">
        <v>514</v>
      </c>
      <c r="F386" s="253" t="s">
        <v>515</v>
      </c>
      <c r="G386" s="254" t="s">
        <v>194</v>
      </c>
      <c r="H386" s="255">
        <v>3</v>
      </c>
      <c r="I386" s="256"/>
      <c r="J386" s="257">
        <f>ROUND(I386*H386,2)</f>
        <v>0</v>
      </c>
      <c r="K386" s="253" t="s">
        <v>516</v>
      </c>
      <c r="L386" s="258"/>
      <c r="M386" s="259" t="s">
        <v>32</v>
      </c>
      <c r="N386" s="260" t="s">
        <v>52</v>
      </c>
      <c r="O386" s="67"/>
      <c r="P386" s="200">
        <f>O386*H386</f>
        <v>0</v>
      </c>
      <c r="Q386" s="200">
        <v>0.04</v>
      </c>
      <c r="R386" s="200">
        <f>Q386*H386</f>
        <v>0.12</v>
      </c>
      <c r="S386" s="200">
        <v>0</v>
      </c>
      <c r="T386" s="201">
        <f>S386*H386</f>
        <v>0</v>
      </c>
      <c r="U386" s="37"/>
      <c r="V386" s="37"/>
      <c r="W386" s="37"/>
      <c r="X386" s="37"/>
      <c r="Y386" s="37"/>
      <c r="Z386" s="37"/>
      <c r="AA386" s="37"/>
      <c r="AB386" s="37"/>
      <c r="AC386" s="37"/>
      <c r="AD386" s="37"/>
      <c r="AE386" s="37"/>
      <c r="AR386" s="202" t="s">
        <v>237</v>
      </c>
      <c r="AT386" s="202" t="s">
        <v>418</v>
      </c>
      <c r="AU386" s="202" t="s">
        <v>90</v>
      </c>
      <c r="AY386" s="19" t="s">
        <v>189</v>
      </c>
      <c r="BE386" s="203">
        <f>IF(N386="základní",J386,0)</f>
        <v>0</v>
      </c>
      <c r="BF386" s="203">
        <f>IF(N386="snížená",J386,0)</f>
        <v>0</v>
      </c>
      <c r="BG386" s="203">
        <f>IF(N386="zákl. přenesená",J386,0)</f>
        <v>0</v>
      </c>
      <c r="BH386" s="203">
        <f>IF(N386="sníž. přenesená",J386,0)</f>
        <v>0</v>
      </c>
      <c r="BI386" s="203">
        <f>IF(N386="nulová",J386,0)</f>
        <v>0</v>
      </c>
      <c r="BJ386" s="19" t="s">
        <v>40</v>
      </c>
      <c r="BK386" s="203">
        <f>ROUND(I386*H386,2)</f>
        <v>0</v>
      </c>
      <c r="BL386" s="19" t="s">
        <v>196</v>
      </c>
      <c r="BM386" s="202" t="s">
        <v>517</v>
      </c>
    </row>
    <row r="387" spans="1:65" s="2" customFormat="1" ht="19.2">
      <c r="A387" s="37"/>
      <c r="B387" s="38"/>
      <c r="C387" s="39"/>
      <c r="D387" s="204" t="s">
        <v>230</v>
      </c>
      <c r="E387" s="39"/>
      <c r="F387" s="205" t="s">
        <v>518</v>
      </c>
      <c r="G387" s="39"/>
      <c r="H387" s="39"/>
      <c r="I387" s="112"/>
      <c r="J387" s="39"/>
      <c r="K387" s="39"/>
      <c r="L387" s="42"/>
      <c r="M387" s="206"/>
      <c r="N387" s="207"/>
      <c r="O387" s="67"/>
      <c r="P387" s="67"/>
      <c r="Q387" s="67"/>
      <c r="R387" s="67"/>
      <c r="S387" s="67"/>
      <c r="T387" s="68"/>
      <c r="U387" s="37"/>
      <c r="V387" s="37"/>
      <c r="W387" s="37"/>
      <c r="X387" s="37"/>
      <c r="Y387" s="37"/>
      <c r="Z387" s="37"/>
      <c r="AA387" s="37"/>
      <c r="AB387" s="37"/>
      <c r="AC387" s="37"/>
      <c r="AD387" s="37"/>
      <c r="AE387" s="37"/>
      <c r="AT387" s="19" t="s">
        <v>230</v>
      </c>
      <c r="AU387" s="19" t="s">
        <v>90</v>
      </c>
    </row>
    <row r="388" spans="1:65" s="2" customFormat="1" ht="21.75" customHeight="1">
      <c r="A388" s="37"/>
      <c r="B388" s="38"/>
      <c r="C388" s="191" t="s">
        <v>519</v>
      </c>
      <c r="D388" s="191" t="s">
        <v>191</v>
      </c>
      <c r="E388" s="192" t="s">
        <v>520</v>
      </c>
      <c r="F388" s="193" t="s">
        <v>521</v>
      </c>
      <c r="G388" s="194" t="s">
        <v>194</v>
      </c>
      <c r="H388" s="195">
        <v>3</v>
      </c>
      <c r="I388" s="196"/>
      <c r="J388" s="197">
        <f>ROUND(I388*H388,2)</f>
        <v>0</v>
      </c>
      <c r="K388" s="193" t="s">
        <v>195</v>
      </c>
      <c r="L388" s="42"/>
      <c r="M388" s="198" t="s">
        <v>32</v>
      </c>
      <c r="N388" s="199" t="s">
        <v>52</v>
      </c>
      <c r="O388" s="67"/>
      <c r="P388" s="200">
        <f>O388*H388</f>
        <v>0</v>
      </c>
      <c r="Q388" s="200">
        <v>0</v>
      </c>
      <c r="R388" s="200">
        <f>Q388*H388</f>
        <v>0</v>
      </c>
      <c r="S388" s="200">
        <v>0</v>
      </c>
      <c r="T388" s="201">
        <f>S388*H388</f>
        <v>0</v>
      </c>
      <c r="U388" s="37"/>
      <c r="V388" s="37"/>
      <c r="W388" s="37"/>
      <c r="X388" s="37"/>
      <c r="Y388" s="37"/>
      <c r="Z388" s="37"/>
      <c r="AA388" s="37"/>
      <c r="AB388" s="37"/>
      <c r="AC388" s="37"/>
      <c r="AD388" s="37"/>
      <c r="AE388" s="37"/>
      <c r="AR388" s="202" t="s">
        <v>196</v>
      </c>
      <c r="AT388" s="202" t="s">
        <v>191</v>
      </c>
      <c r="AU388" s="202" t="s">
        <v>90</v>
      </c>
      <c r="AY388" s="19" t="s">
        <v>189</v>
      </c>
      <c r="BE388" s="203">
        <f>IF(N388="základní",J388,0)</f>
        <v>0</v>
      </c>
      <c r="BF388" s="203">
        <f>IF(N388="snížená",J388,0)</f>
        <v>0</v>
      </c>
      <c r="BG388" s="203">
        <f>IF(N388="zákl. přenesená",J388,0)</f>
        <v>0</v>
      </c>
      <c r="BH388" s="203">
        <f>IF(N388="sníž. přenesená",J388,0)</f>
        <v>0</v>
      </c>
      <c r="BI388" s="203">
        <f>IF(N388="nulová",J388,0)</f>
        <v>0</v>
      </c>
      <c r="BJ388" s="19" t="s">
        <v>40</v>
      </c>
      <c r="BK388" s="203">
        <f>ROUND(I388*H388,2)</f>
        <v>0</v>
      </c>
      <c r="BL388" s="19" t="s">
        <v>196</v>
      </c>
      <c r="BM388" s="202" t="s">
        <v>522</v>
      </c>
    </row>
    <row r="389" spans="1:65" s="2" customFormat="1" ht="38.4">
      <c r="A389" s="37"/>
      <c r="B389" s="38"/>
      <c r="C389" s="39"/>
      <c r="D389" s="204" t="s">
        <v>198</v>
      </c>
      <c r="E389" s="39"/>
      <c r="F389" s="205" t="s">
        <v>523</v>
      </c>
      <c r="G389" s="39"/>
      <c r="H389" s="39"/>
      <c r="I389" s="112"/>
      <c r="J389" s="39"/>
      <c r="K389" s="39"/>
      <c r="L389" s="42"/>
      <c r="M389" s="206"/>
      <c r="N389" s="207"/>
      <c r="O389" s="67"/>
      <c r="P389" s="67"/>
      <c r="Q389" s="67"/>
      <c r="R389" s="67"/>
      <c r="S389" s="67"/>
      <c r="T389" s="68"/>
      <c r="U389" s="37"/>
      <c r="V389" s="37"/>
      <c r="W389" s="37"/>
      <c r="X389" s="37"/>
      <c r="Y389" s="37"/>
      <c r="Z389" s="37"/>
      <c r="AA389" s="37"/>
      <c r="AB389" s="37"/>
      <c r="AC389" s="37"/>
      <c r="AD389" s="37"/>
      <c r="AE389" s="37"/>
      <c r="AT389" s="19" t="s">
        <v>198</v>
      </c>
      <c r="AU389" s="19" t="s">
        <v>90</v>
      </c>
    </row>
    <row r="390" spans="1:65" s="13" customFormat="1" ht="10.199999999999999">
      <c r="B390" s="208"/>
      <c r="C390" s="209"/>
      <c r="D390" s="204" t="s">
        <v>200</v>
      </c>
      <c r="E390" s="210" t="s">
        <v>32</v>
      </c>
      <c r="F390" s="211" t="s">
        <v>379</v>
      </c>
      <c r="G390" s="209"/>
      <c r="H390" s="210" t="s">
        <v>32</v>
      </c>
      <c r="I390" s="212"/>
      <c r="J390" s="209"/>
      <c r="K390" s="209"/>
      <c r="L390" s="213"/>
      <c r="M390" s="214"/>
      <c r="N390" s="215"/>
      <c r="O390" s="215"/>
      <c r="P390" s="215"/>
      <c r="Q390" s="215"/>
      <c r="R390" s="215"/>
      <c r="S390" s="215"/>
      <c r="T390" s="216"/>
      <c r="AT390" s="217" t="s">
        <v>200</v>
      </c>
      <c r="AU390" s="217" t="s">
        <v>90</v>
      </c>
      <c r="AV390" s="13" t="s">
        <v>40</v>
      </c>
      <c r="AW390" s="13" t="s">
        <v>38</v>
      </c>
      <c r="AX390" s="13" t="s">
        <v>81</v>
      </c>
      <c r="AY390" s="217" t="s">
        <v>189</v>
      </c>
    </row>
    <row r="391" spans="1:65" s="13" customFormat="1" ht="10.199999999999999">
      <c r="B391" s="208"/>
      <c r="C391" s="209"/>
      <c r="D391" s="204" t="s">
        <v>200</v>
      </c>
      <c r="E391" s="210" t="s">
        <v>32</v>
      </c>
      <c r="F391" s="211" t="s">
        <v>202</v>
      </c>
      <c r="G391" s="209"/>
      <c r="H391" s="210" t="s">
        <v>32</v>
      </c>
      <c r="I391" s="212"/>
      <c r="J391" s="209"/>
      <c r="K391" s="209"/>
      <c r="L391" s="213"/>
      <c r="M391" s="214"/>
      <c r="N391" s="215"/>
      <c r="O391" s="215"/>
      <c r="P391" s="215"/>
      <c r="Q391" s="215"/>
      <c r="R391" s="215"/>
      <c r="S391" s="215"/>
      <c r="T391" s="216"/>
      <c r="AT391" s="217" t="s">
        <v>200</v>
      </c>
      <c r="AU391" s="217" t="s">
        <v>90</v>
      </c>
      <c r="AV391" s="13" t="s">
        <v>40</v>
      </c>
      <c r="AW391" s="13" t="s">
        <v>38</v>
      </c>
      <c r="AX391" s="13" t="s">
        <v>81</v>
      </c>
      <c r="AY391" s="217" t="s">
        <v>189</v>
      </c>
    </row>
    <row r="392" spans="1:65" s="14" customFormat="1" ht="10.199999999999999">
      <c r="B392" s="218"/>
      <c r="C392" s="219"/>
      <c r="D392" s="204" t="s">
        <v>200</v>
      </c>
      <c r="E392" s="220" t="s">
        <v>32</v>
      </c>
      <c r="F392" s="221" t="s">
        <v>203</v>
      </c>
      <c r="G392" s="219"/>
      <c r="H392" s="222">
        <v>3</v>
      </c>
      <c r="I392" s="223"/>
      <c r="J392" s="219"/>
      <c r="K392" s="219"/>
      <c r="L392" s="224"/>
      <c r="M392" s="225"/>
      <c r="N392" s="226"/>
      <c r="O392" s="226"/>
      <c r="P392" s="226"/>
      <c r="Q392" s="226"/>
      <c r="R392" s="226"/>
      <c r="S392" s="226"/>
      <c r="T392" s="227"/>
      <c r="AT392" s="228" t="s">
        <v>200</v>
      </c>
      <c r="AU392" s="228" t="s">
        <v>90</v>
      </c>
      <c r="AV392" s="14" t="s">
        <v>90</v>
      </c>
      <c r="AW392" s="14" t="s">
        <v>38</v>
      </c>
      <c r="AX392" s="14" t="s">
        <v>81</v>
      </c>
      <c r="AY392" s="228" t="s">
        <v>189</v>
      </c>
    </row>
    <row r="393" spans="1:65" s="15" customFormat="1" ht="10.199999999999999">
      <c r="B393" s="229"/>
      <c r="C393" s="230"/>
      <c r="D393" s="204" t="s">
        <v>200</v>
      </c>
      <c r="E393" s="231" t="s">
        <v>32</v>
      </c>
      <c r="F393" s="232" t="s">
        <v>204</v>
      </c>
      <c r="G393" s="230"/>
      <c r="H393" s="233">
        <v>3</v>
      </c>
      <c r="I393" s="234"/>
      <c r="J393" s="230"/>
      <c r="K393" s="230"/>
      <c r="L393" s="235"/>
      <c r="M393" s="236"/>
      <c r="N393" s="237"/>
      <c r="O393" s="237"/>
      <c r="P393" s="237"/>
      <c r="Q393" s="237"/>
      <c r="R393" s="237"/>
      <c r="S393" s="237"/>
      <c r="T393" s="238"/>
      <c r="AT393" s="239" t="s">
        <v>200</v>
      </c>
      <c r="AU393" s="239" t="s">
        <v>90</v>
      </c>
      <c r="AV393" s="15" t="s">
        <v>196</v>
      </c>
      <c r="AW393" s="15" t="s">
        <v>38</v>
      </c>
      <c r="AX393" s="15" t="s">
        <v>40</v>
      </c>
      <c r="AY393" s="239" t="s">
        <v>189</v>
      </c>
    </row>
    <row r="394" spans="1:65" s="2" customFormat="1" ht="16.5" customHeight="1">
      <c r="A394" s="37"/>
      <c r="B394" s="38"/>
      <c r="C394" s="251" t="s">
        <v>524</v>
      </c>
      <c r="D394" s="251" t="s">
        <v>418</v>
      </c>
      <c r="E394" s="252" t="s">
        <v>525</v>
      </c>
      <c r="F394" s="253" t="s">
        <v>526</v>
      </c>
      <c r="G394" s="254" t="s">
        <v>194</v>
      </c>
      <c r="H394" s="255">
        <v>3</v>
      </c>
      <c r="I394" s="256"/>
      <c r="J394" s="257">
        <f>ROUND(I394*H394,2)</f>
        <v>0</v>
      </c>
      <c r="K394" s="253" t="s">
        <v>32</v>
      </c>
      <c r="L394" s="258"/>
      <c r="M394" s="259" t="s">
        <v>32</v>
      </c>
      <c r="N394" s="260" t="s">
        <v>52</v>
      </c>
      <c r="O394" s="67"/>
      <c r="P394" s="200">
        <f>O394*H394</f>
        <v>0</v>
      </c>
      <c r="Q394" s="200">
        <v>1.4999999999999999E-2</v>
      </c>
      <c r="R394" s="200">
        <f>Q394*H394</f>
        <v>4.4999999999999998E-2</v>
      </c>
      <c r="S394" s="200">
        <v>0</v>
      </c>
      <c r="T394" s="201">
        <f>S394*H394</f>
        <v>0</v>
      </c>
      <c r="U394" s="37"/>
      <c r="V394" s="37"/>
      <c r="W394" s="37"/>
      <c r="X394" s="37"/>
      <c r="Y394" s="37"/>
      <c r="Z394" s="37"/>
      <c r="AA394" s="37"/>
      <c r="AB394" s="37"/>
      <c r="AC394" s="37"/>
      <c r="AD394" s="37"/>
      <c r="AE394" s="37"/>
      <c r="AR394" s="202" t="s">
        <v>237</v>
      </c>
      <c r="AT394" s="202" t="s">
        <v>418</v>
      </c>
      <c r="AU394" s="202" t="s">
        <v>90</v>
      </c>
      <c r="AY394" s="19" t="s">
        <v>189</v>
      </c>
      <c r="BE394" s="203">
        <f>IF(N394="základní",J394,0)</f>
        <v>0</v>
      </c>
      <c r="BF394" s="203">
        <f>IF(N394="snížená",J394,0)</f>
        <v>0</v>
      </c>
      <c r="BG394" s="203">
        <f>IF(N394="zákl. přenesená",J394,0)</f>
        <v>0</v>
      </c>
      <c r="BH394" s="203">
        <f>IF(N394="sníž. přenesená",J394,0)</f>
        <v>0</v>
      </c>
      <c r="BI394" s="203">
        <f>IF(N394="nulová",J394,0)</f>
        <v>0</v>
      </c>
      <c r="BJ394" s="19" t="s">
        <v>40</v>
      </c>
      <c r="BK394" s="203">
        <f>ROUND(I394*H394,2)</f>
        <v>0</v>
      </c>
      <c r="BL394" s="19" t="s">
        <v>196</v>
      </c>
      <c r="BM394" s="202" t="s">
        <v>527</v>
      </c>
    </row>
    <row r="395" spans="1:65" s="2" customFormat="1" ht="19.2">
      <c r="A395" s="37"/>
      <c r="B395" s="38"/>
      <c r="C395" s="39"/>
      <c r="D395" s="204" t="s">
        <v>230</v>
      </c>
      <c r="E395" s="39"/>
      <c r="F395" s="205" t="s">
        <v>528</v>
      </c>
      <c r="G395" s="39"/>
      <c r="H395" s="39"/>
      <c r="I395" s="112"/>
      <c r="J395" s="39"/>
      <c r="K395" s="39"/>
      <c r="L395" s="42"/>
      <c r="M395" s="206"/>
      <c r="N395" s="207"/>
      <c r="O395" s="67"/>
      <c r="P395" s="67"/>
      <c r="Q395" s="67"/>
      <c r="R395" s="67"/>
      <c r="S395" s="67"/>
      <c r="T395" s="68"/>
      <c r="U395" s="37"/>
      <c r="V395" s="37"/>
      <c r="W395" s="37"/>
      <c r="X395" s="37"/>
      <c r="Y395" s="37"/>
      <c r="Z395" s="37"/>
      <c r="AA395" s="37"/>
      <c r="AB395" s="37"/>
      <c r="AC395" s="37"/>
      <c r="AD395" s="37"/>
      <c r="AE395" s="37"/>
      <c r="AT395" s="19" t="s">
        <v>230</v>
      </c>
      <c r="AU395" s="19" t="s">
        <v>90</v>
      </c>
    </row>
    <row r="396" spans="1:65" s="12" customFormat="1" ht="22.8" customHeight="1">
      <c r="B396" s="175"/>
      <c r="C396" s="176"/>
      <c r="D396" s="177" t="s">
        <v>80</v>
      </c>
      <c r="E396" s="189" t="s">
        <v>90</v>
      </c>
      <c r="F396" s="189" t="s">
        <v>529</v>
      </c>
      <c r="G396" s="176"/>
      <c r="H396" s="176"/>
      <c r="I396" s="179"/>
      <c r="J396" s="190">
        <f>BK396</f>
        <v>0</v>
      </c>
      <c r="K396" s="176"/>
      <c r="L396" s="181"/>
      <c r="M396" s="182"/>
      <c r="N396" s="183"/>
      <c r="O396" s="183"/>
      <c r="P396" s="184">
        <f>SUM(P397:P466)</f>
        <v>0</v>
      </c>
      <c r="Q396" s="183"/>
      <c r="R396" s="184">
        <f>SUM(R397:R466)</f>
        <v>6.1358731520000003</v>
      </c>
      <c r="S396" s="183"/>
      <c r="T396" s="185">
        <f>SUM(T397:T466)</f>
        <v>0</v>
      </c>
      <c r="AR396" s="186" t="s">
        <v>40</v>
      </c>
      <c r="AT396" s="187" t="s">
        <v>80</v>
      </c>
      <c r="AU396" s="187" t="s">
        <v>40</v>
      </c>
      <c r="AY396" s="186" t="s">
        <v>189</v>
      </c>
      <c r="BK396" s="188">
        <f>SUM(BK397:BK466)</f>
        <v>0</v>
      </c>
    </row>
    <row r="397" spans="1:65" s="2" customFormat="1" ht="21.75" customHeight="1">
      <c r="A397" s="37"/>
      <c r="B397" s="38"/>
      <c r="C397" s="191" t="s">
        <v>530</v>
      </c>
      <c r="D397" s="191" t="s">
        <v>191</v>
      </c>
      <c r="E397" s="192" t="s">
        <v>531</v>
      </c>
      <c r="F397" s="193" t="s">
        <v>532</v>
      </c>
      <c r="G397" s="194" t="s">
        <v>281</v>
      </c>
      <c r="H397" s="195">
        <v>3.0710000000000002</v>
      </c>
      <c r="I397" s="196"/>
      <c r="J397" s="197">
        <f>ROUND(I397*H397,2)</f>
        <v>0</v>
      </c>
      <c r="K397" s="193" t="s">
        <v>195</v>
      </c>
      <c r="L397" s="42"/>
      <c r="M397" s="198" t="s">
        <v>32</v>
      </c>
      <c r="N397" s="199" t="s">
        <v>52</v>
      </c>
      <c r="O397" s="67"/>
      <c r="P397" s="200">
        <f>O397*H397</f>
        <v>0</v>
      </c>
      <c r="Q397" s="200">
        <v>0</v>
      </c>
      <c r="R397" s="200">
        <f>Q397*H397</f>
        <v>0</v>
      </c>
      <c r="S397" s="200">
        <v>0</v>
      </c>
      <c r="T397" s="201">
        <f>S397*H397</f>
        <v>0</v>
      </c>
      <c r="U397" s="37"/>
      <c r="V397" s="37"/>
      <c r="W397" s="37"/>
      <c r="X397" s="37"/>
      <c r="Y397" s="37"/>
      <c r="Z397" s="37"/>
      <c r="AA397" s="37"/>
      <c r="AB397" s="37"/>
      <c r="AC397" s="37"/>
      <c r="AD397" s="37"/>
      <c r="AE397" s="37"/>
      <c r="AR397" s="202" t="s">
        <v>196</v>
      </c>
      <c r="AT397" s="202" t="s">
        <v>191</v>
      </c>
      <c r="AU397" s="202" t="s">
        <v>90</v>
      </c>
      <c r="AY397" s="19" t="s">
        <v>189</v>
      </c>
      <c r="BE397" s="203">
        <f>IF(N397="základní",J397,0)</f>
        <v>0</v>
      </c>
      <c r="BF397" s="203">
        <f>IF(N397="snížená",J397,0)</f>
        <v>0</v>
      </c>
      <c r="BG397" s="203">
        <f>IF(N397="zákl. přenesená",J397,0)</f>
        <v>0</v>
      </c>
      <c r="BH397" s="203">
        <f>IF(N397="sníž. přenesená",J397,0)</f>
        <v>0</v>
      </c>
      <c r="BI397" s="203">
        <f>IF(N397="nulová",J397,0)</f>
        <v>0</v>
      </c>
      <c r="BJ397" s="19" t="s">
        <v>40</v>
      </c>
      <c r="BK397" s="203">
        <f>ROUND(I397*H397,2)</f>
        <v>0</v>
      </c>
      <c r="BL397" s="19" t="s">
        <v>196</v>
      </c>
      <c r="BM397" s="202" t="s">
        <v>533</v>
      </c>
    </row>
    <row r="398" spans="1:65" s="2" customFormat="1" ht="76.8">
      <c r="A398" s="37"/>
      <c r="B398" s="38"/>
      <c r="C398" s="39"/>
      <c r="D398" s="204" t="s">
        <v>198</v>
      </c>
      <c r="E398" s="39"/>
      <c r="F398" s="205" t="s">
        <v>534</v>
      </c>
      <c r="G398" s="39"/>
      <c r="H398" s="39"/>
      <c r="I398" s="112"/>
      <c r="J398" s="39"/>
      <c r="K398" s="39"/>
      <c r="L398" s="42"/>
      <c r="M398" s="206"/>
      <c r="N398" s="207"/>
      <c r="O398" s="67"/>
      <c r="P398" s="67"/>
      <c r="Q398" s="67"/>
      <c r="R398" s="67"/>
      <c r="S398" s="67"/>
      <c r="T398" s="68"/>
      <c r="U398" s="37"/>
      <c r="V398" s="37"/>
      <c r="W398" s="37"/>
      <c r="X398" s="37"/>
      <c r="Y398" s="37"/>
      <c r="Z398" s="37"/>
      <c r="AA398" s="37"/>
      <c r="AB398" s="37"/>
      <c r="AC398" s="37"/>
      <c r="AD398" s="37"/>
      <c r="AE398" s="37"/>
      <c r="AT398" s="19" t="s">
        <v>198</v>
      </c>
      <c r="AU398" s="19" t="s">
        <v>90</v>
      </c>
    </row>
    <row r="399" spans="1:65" s="2" customFormat="1" ht="28.8">
      <c r="A399" s="37"/>
      <c r="B399" s="38"/>
      <c r="C399" s="39"/>
      <c r="D399" s="204" t="s">
        <v>230</v>
      </c>
      <c r="E399" s="39"/>
      <c r="F399" s="205" t="s">
        <v>535</v>
      </c>
      <c r="G399" s="39"/>
      <c r="H399" s="39"/>
      <c r="I399" s="112"/>
      <c r="J399" s="39"/>
      <c r="K399" s="39"/>
      <c r="L399" s="42"/>
      <c r="M399" s="206"/>
      <c r="N399" s="207"/>
      <c r="O399" s="67"/>
      <c r="P399" s="67"/>
      <c r="Q399" s="67"/>
      <c r="R399" s="67"/>
      <c r="S399" s="67"/>
      <c r="T399" s="68"/>
      <c r="U399" s="37"/>
      <c r="V399" s="37"/>
      <c r="W399" s="37"/>
      <c r="X399" s="37"/>
      <c r="Y399" s="37"/>
      <c r="Z399" s="37"/>
      <c r="AA399" s="37"/>
      <c r="AB399" s="37"/>
      <c r="AC399" s="37"/>
      <c r="AD399" s="37"/>
      <c r="AE399" s="37"/>
      <c r="AT399" s="19" t="s">
        <v>230</v>
      </c>
      <c r="AU399" s="19" t="s">
        <v>90</v>
      </c>
    </row>
    <row r="400" spans="1:65" s="13" customFormat="1" ht="10.199999999999999">
      <c r="B400" s="208"/>
      <c r="C400" s="209"/>
      <c r="D400" s="204" t="s">
        <v>200</v>
      </c>
      <c r="E400" s="210" t="s">
        <v>32</v>
      </c>
      <c r="F400" s="211" t="s">
        <v>325</v>
      </c>
      <c r="G400" s="209"/>
      <c r="H400" s="210" t="s">
        <v>32</v>
      </c>
      <c r="I400" s="212"/>
      <c r="J400" s="209"/>
      <c r="K400" s="209"/>
      <c r="L400" s="213"/>
      <c r="M400" s="214"/>
      <c r="N400" s="215"/>
      <c r="O400" s="215"/>
      <c r="P400" s="215"/>
      <c r="Q400" s="215"/>
      <c r="R400" s="215"/>
      <c r="S400" s="215"/>
      <c r="T400" s="216"/>
      <c r="AT400" s="217" t="s">
        <v>200</v>
      </c>
      <c r="AU400" s="217" t="s">
        <v>90</v>
      </c>
      <c r="AV400" s="13" t="s">
        <v>40</v>
      </c>
      <c r="AW400" s="13" t="s">
        <v>38</v>
      </c>
      <c r="AX400" s="13" t="s">
        <v>81</v>
      </c>
      <c r="AY400" s="217" t="s">
        <v>189</v>
      </c>
    </row>
    <row r="401" spans="1:65" s="13" customFormat="1" ht="10.199999999999999">
      <c r="B401" s="208"/>
      <c r="C401" s="209"/>
      <c r="D401" s="204" t="s">
        <v>200</v>
      </c>
      <c r="E401" s="210" t="s">
        <v>32</v>
      </c>
      <c r="F401" s="211" t="s">
        <v>313</v>
      </c>
      <c r="G401" s="209"/>
      <c r="H401" s="210" t="s">
        <v>32</v>
      </c>
      <c r="I401" s="212"/>
      <c r="J401" s="209"/>
      <c r="K401" s="209"/>
      <c r="L401" s="213"/>
      <c r="M401" s="214"/>
      <c r="N401" s="215"/>
      <c r="O401" s="215"/>
      <c r="P401" s="215"/>
      <c r="Q401" s="215"/>
      <c r="R401" s="215"/>
      <c r="S401" s="215"/>
      <c r="T401" s="216"/>
      <c r="AT401" s="217" t="s">
        <v>200</v>
      </c>
      <c r="AU401" s="217" t="s">
        <v>90</v>
      </c>
      <c r="AV401" s="13" t="s">
        <v>40</v>
      </c>
      <c r="AW401" s="13" t="s">
        <v>38</v>
      </c>
      <c r="AX401" s="13" t="s">
        <v>81</v>
      </c>
      <c r="AY401" s="217" t="s">
        <v>189</v>
      </c>
    </row>
    <row r="402" spans="1:65" s="13" customFormat="1" ht="10.199999999999999">
      <c r="B402" s="208"/>
      <c r="C402" s="209"/>
      <c r="D402" s="204" t="s">
        <v>200</v>
      </c>
      <c r="E402" s="210" t="s">
        <v>32</v>
      </c>
      <c r="F402" s="211" t="s">
        <v>202</v>
      </c>
      <c r="G402" s="209"/>
      <c r="H402" s="210" t="s">
        <v>32</v>
      </c>
      <c r="I402" s="212"/>
      <c r="J402" s="209"/>
      <c r="K402" s="209"/>
      <c r="L402" s="213"/>
      <c r="M402" s="214"/>
      <c r="N402" s="215"/>
      <c r="O402" s="215"/>
      <c r="P402" s="215"/>
      <c r="Q402" s="215"/>
      <c r="R402" s="215"/>
      <c r="S402" s="215"/>
      <c r="T402" s="216"/>
      <c r="AT402" s="217" t="s">
        <v>200</v>
      </c>
      <c r="AU402" s="217" t="s">
        <v>90</v>
      </c>
      <c r="AV402" s="13" t="s">
        <v>40</v>
      </c>
      <c r="AW402" s="13" t="s">
        <v>38</v>
      </c>
      <c r="AX402" s="13" t="s">
        <v>81</v>
      </c>
      <c r="AY402" s="217" t="s">
        <v>189</v>
      </c>
    </row>
    <row r="403" spans="1:65" s="13" customFormat="1" ht="10.199999999999999">
      <c r="B403" s="208"/>
      <c r="C403" s="209"/>
      <c r="D403" s="204" t="s">
        <v>200</v>
      </c>
      <c r="E403" s="210" t="s">
        <v>32</v>
      </c>
      <c r="F403" s="211" t="s">
        <v>297</v>
      </c>
      <c r="G403" s="209"/>
      <c r="H403" s="210" t="s">
        <v>32</v>
      </c>
      <c r="I403" s="212"/>
      <c r="J403" s="209"/>
      <c r="K403" s="209"/>
      <c r="L403" s="213"/>
      <c r="M403" s="214"/>
      <c r="N403" s="215"/>
      <c r="O403" s="215"/>
      <c r="P403" s="215"/>
      <c r="Q403" s="215"/>
      <c r="R403" s="215"/>
      <c r="S403" s="215"/>
      <c r="T403" s="216"/>
      <c r="AT403" s="217" t="s">
        <v>200</v>
      </c>
      <c r="AU403" s="217" t="s">
        <v>90</v>
      </c>
      <c r="AV403" s="13" t="s">
        <v>40</v>
      </c>
      <c r="AW403" s="13" t="s">
        <v>38</v>
      </c>
      <c r="AX403" s="13" t="s">
        <v>81</v>
      </c>
      <c r="AY403" s="217" t="s">
        <v>189</v>
      </c>
    </row>
    <row r="404" spans="1:65" s="14" customFormat="1" ht="10.199999999999999">
      <c r="B404" s="218"/>
      <c r="C404" s="219"/>
      <c r="D404" s="204" t="s">
        <v>200</v>
      </c>
      <c r="E404" s="220" t="s">
        <v>32</v>
      </c>
      <c r="F404" s="221" t="s">
        <v>536</v>
      </c>
      <c r="G404" s="219"/>
      <c r="H404" s="222">
        <v>3.4350000000000001</v>
      </c>
      <c r="I404" s="223"/>
      <c r="J404" s="219"/>
      <c r="K404" s="219"/>
      <c r="L404" s="224"/>
      <c r="M404" s="225"/>
      <c r="N404" s="226"/>
      <c r="O404" s="226"/>
      <c r="P404" s="226"/>
      <c r="Q404" s="226"/>
      <c r="R404" s="226"/>
      <c r="S404" s="226"/>
      <c r="T404" s="227"/>
      <c r="AT404" s="228" t="s">
        <v>200</v>
      </c>
      <c r="AU404" s="228" t="s">
        <v>90</v>
      </c>
      <c r="AV404" s="14" t="s">
        <v>90</v>
      </c>
      <c r="AW404" s="14" t="s">
        <v>38</v>
      </c>
      <c r="AX404" s="14" t="s">
        <v>81</v>
      </c>
      <c r="AY404" s="228" t="s">
        <v>189</v>
      </c>
    </row>
    <row r="405" spans="1:65" s="14" customFormat="1" ht="10.199999999999999">
      <c r="B405" s="218"/>
      <c r="C405" s="219"/>
      <c r="D405" s="204" t="s">
        <v>200</v>
      </c>
      <c r="E405" s="220" t="s">
        <v>32</v>
      </c>
      <c r="F405" s="221" t="s">
        <v>537</v>
      </c>
      <c r="G405" s="219"/>
      <c r="H405" s="222">
        <v>-0.36399999999999999</v>
      </c>
      <c r="I405" s="223"/>
      <c r="J405" s="219"/>
      <c r="K405" s="219"/>
      <c r="L405" s="224"/>
      <c r="M405" s="225"/>
      <c r="N405" s="226"/>
      <c r="O405" s="226"/>
      <c r="P405" s="226"/>
      <c r="Q405" s="226"/>
      <c r="R405" s="226"/>
      <c r="S405" s="226"/>
      <c r="T405" s="227"/>
      <c r="AT405" s="228" t="s">
        <v>200</v>
      </c>
      <c r="AU405" s="228" t="s">
        <v>90</v>
      </c>
      <c r="AV405" s="14" t="s">
        <v>90</v>
      </c>
      <c r="AW405" s="14" t="s">
        <v>38</v>
      </c>
      <c r="AX405" s="14" t="s">
        <v>81</v>
      </c>
      <c r="AY405" s="228" t="s">
        <v>189</v>
      </c>
    </row>
    <row r="406" spans="1:65" s="15" customFormat="1" ht="10.199999999999999">
      <c r="B406" s="229"/>
      <c r="C406" s="230"/>
      <c r="D406" s="204" t="s">
        <v>200</v>
      </c>
      <c r="E406" s="231" t="s">
        <v>32</v>
      </c>
      <c r="F406" s="232" t="s">
        <v>204</v>
      </c>
      <c r="G406" s="230"/>
      <c r="H406" s="233">
        <v>3.0710000000000002</v>
      </c>
      <c r="I406" s="234"/>
      <c r="J406" s="230"/>
      <c r="K406" s="230"/>
      <c r="L406" s="235"/>
      <c r="M406" s="236"/>
      <c r="N406" s="237"/>
      <c r="O406" s="237"/>
      <c r="P406" s="237"/>
      <c r="Q406" s="237"/>
      <c r="R406" s="237"/>
      <c r="S406" s="237"/>
      <c r="T406" s="238"/>
      <c r="AT406" s="239" t="s">
        <v>200</v>
      </c>
      <c r="AU406" s="239" t="s">
        <v>90</v>
      </c>
      <c r="AV406" s="15" t="s">
        <v>196</v>
      </c>
      <c r="AW406" s="15" t="s">
        <v>38</v>
      </c>
      <c r="AX406" s="15" t="s">
        <v>40</v>
      </c>
      <c r="AY406" s="239" t="s">
        <v>189</v>
      </c>
    </row>
    <row r="407" spans="1:65" s="2" customFormat="1" ht="21.75" customHeight="1">
      <c r="A407" s="37"/>
      <c r="B407" s="38"/>
      <c r="C407" s="191" t="s">
        <v>538</v>
      </c>
      <c r="D407" s="191" t="s">
        <v>191</v>
      </c>
      <c r="E407" s="192" t="s">
        <v>539</v>
      </c>
      <c r="F407" s="193" t="s">
        <v>540</v>
      </c>
      <c r="G407" s="194" t="s">
        <v>117</v>
      </c>
      <c r="H407" s="195">
        <v>31.64</v>
      </c>
      <c r="I407" s="196"/>
      <c r="J407" s="197">
        <f>ROUND(I407*H407,2)</f>
        <v>0</v>
      </c>
      <c r="K407" s="193" t="s">
        <v>195</v>
      </c>
      <c r="L407" s="42"/>
      <c r="M407" s="198" t="s">
        <v>32</v>
      </c>
      <c r="N407" s="199" t="s">
        <v>52</v>
      </c>
      <c r="O407" s="67"/>
      <c r="P407" s="200">
        <f>O407*H407</f>
        <v>0</v>
      </c>
      <c r="Q407" s="200">
        <v>3.1E-4</v>
      </c>
      <c r="R407" s="200">
        <f>Q407*H407</f>
        <v>9.8084000000000001E-3</v>
      </c>
      <c r="S407" s="200">
        <v>0</v>
      </c>
      <c r="T407" s="201">
        <f>S407*H407</f>
        <v>0</v>
      </c>
      <c r="U407" s="37"/>
      <c r="V407" s="37"/>
      <c r="W407" s="37"/>
      <c r="X407" s="37"/>
      <c r="Y407" s="37"/>
      <c r="Z407" s="37"/>
      <c r="AA407" s="37"/>
      <c r="AB407" s="37"/>
      <c r="AC407" s="37"/>
      <c r="AD407" s="37"/>
      <c r="AE407" s="37"/>
      <c r="AR407" s="202" t="s">
        <v>196</v>
      </c>
      <c r="AT407" s="202" t="s">
        <v>191</v>
      </c>
      <c r="AU407" s="202" t="s">
        <v>90</v>
      </c>
      <c r="AY407" s="19" t="s">
        <v>189</v>
      </c>
      <c r="BE407" s="203">
        <f>IF(N407="základní",J407,0)</f>
        <v>0</v>
      </c>
      <c r="BF407" s="203">
        <f>IF(N407="snížená",J407,0)</f>
        <v>0</v>
      </c>
      <c r="BG407" s="203">
        <f>IF(N407="zákl. přenesená",J407,0)</f>
        <v>0</v>
      </c>
      <c r="BH407" s="203">
        <f>IF(N407="sníž. přenesená",J407,0)</f>
        <v>0</v>
      </c>
      <c r="BI407" s="203">
        <f>IF(N407="nulová",J407,0)</f>
        <v>0</v>
      </c>
      <c r="BJ407" s="19" t="s">
        <v>40</v>
      </c>
      <c r="BK407" s="203">
        <f>ROUND(I407*H407,2)</f>
        <v>0</v>
      </c>
      <c r="BL407" s="19" t="s">
        <v>196</v>
      </c>
      <c r="BM407" s="202" t="s">
        <v>541</v>
      </c>
    </row>
    <row r="408" spans="1:65" s="2" customFormat="1" ht="201.6">
      <c r="A408" s="37"/>
      <c r="B408" s="38"/>
      <c r="C408" s="39"/>
      <c r="D408" s="204" t="s">
        <v>198</v>
      </c>
      <c r="E408" s="39"/>
      <c r="F408" s="205" t="s">
        <v>542</v>
      </c>
      <c r="G408" s="39"/>
      <c r="H408" s="39"/>
      <c r="I408" s="112"/>
      <c r="J408" s="39"/>
      <c r="K408" s="39"/>
      <c r="L408" s="42"/>
      <c r="M408" s="206"/>
      <c r="N408" s="207"/>
      <c r="O408" s="67"/>
      <c r="P408" s="67"/>
      <c r="Q408" s="67"/>
      <c r="R408" s="67"/>
      <c r="S408" s="67"/>
      <c r="T408" s="68"/>
      <c r="U408" s="37"/>
      <c r="V408" s="37"/>
      <c r="W408" s="37"/>
      <c r="X408" s="37"/>
      <c r="Y408" s="37"/>
      <c r="Z408" s="37"/>
      <c r="AA408" s="37"/>
      <c r="AB408" s="37"/>
      <c r="AC408" s="37"/>
      <c r="AD408" s="37"/>
      <c r="AE408" s="37"/>
      <c r="AT408" s="19" t="s">
        <v>198</v>
      </c>
      <c r="AU408" s="19" t="s">
        <v>90</v>
      </c>
    </row>
    <row r="409" spans="1:65" s="2" customFormat="1" ht="28.8">
      <c r="A409" s="37"/>
      <c r="B409" s="38"/>
      <c r="C409" s="39"/>
      <c r="D409" s="204" t="s">
        <v>230</v>
      </c>
      <c r="E409" s="39"/>
      <c r="F409" s="205" t="s">
        <v>535</v>
      </c>
      <c r="G409" s="39"/>
      <c r="H409" s="39"/>
      <c r="I409" s="112"/>
      <c r="J409" s="39"/>
      <c r="K409" s="39"/>
      <c r="L409" s="42"/>
      <c r="M409" s="206"/>
      <c r="N409" s="207"/>
      <c r="O409" s="67"/>
      <c r="P409" s="67"/>
      <c r="Q409" s="67"/>
      <c r="R409" s="67"/>
      <c r="S409" s="67"/>
      <c r="T409" s="68"/>
      <c r="U409" s="37"/>
      <c r="V409" s="37"/>
      <c r="W409" s="37"/>
      <c r="X409" s="37"/>
      <c r="Y409" s="37"/>
      <c r="Z409" s="37"/>
      <c r="AA409" s="37"/>
      <c r="AB409" s="37"/>
      <c r="AC409" s="37"/>
      <c r="AD409" s="37"/>
      <c r="AE409" s="37"/>
      <c r="AT409" s="19" t="s">
        <v>230</v>
      </c>
      <c r="AU409" s="19" t="s">
        <v>90</v>
      </c>
    </row>
    <row r="410" spans="1:65" s="13" customFormat="1" ht="10.199999999999999">
      <c r="B410" s="208"/>
      <c r="C410" s="209"/>
      <c r="D410" s="204" t="s">
        <v>200</v>
      </c>
      <c r="E410" s="210" t="s">
        <v>32</v>
      </c>
      <c r="F410" s="211" t="s">
        <v>325</v>
      </c>
      <c r="G410" s="209"/>
      <c r="H410" s="210" t="s">
        <v>32</v>
      </c>
      <c r="I410" s="212"/>
      <c r="J410" s="209"/>
      <c r="K410" s="209"/>
      <c r="L410" s="213"/>
      <c r="M410" s="214"/>
      <c r="N410" s="215"/>
      <c r="O410" s="215"/>
      <c r="P410" s="215"/>
      <c r="Q410" s="215"/>
      <c r="R410" s="215"/>
      <c r="S410" s="215"/>
      <c r="T410" s="216"/>
      <c r="AT410" s="217" t="s">
        <v>200</v>
      </c>
      <c r="AU410" s="217" t="s">
        <v>90</v>
      </c>
      <c r="AV410" s="13" t="s">
        <v>40</v>
      </c>
      <c r="AW410" s="13" t="s">
        <v>38</v>
      </c>
      <c r="AX410" s="13" t="s">
        <v>81</v>
      </c>
      <c r="AY410" s="217" t="s">
        <v>189</v>
      </c>
    </row>
    <row r="411" spans="1:65" s="13" customFormat="1" ht="10.199999999999999">
      <c r="B411" s="208"/>
      <c r="C411" s="209"/>
      <c r="D411" s="204" t="s">
        <v>200</v>
      </c>
      <c r="E411" s="210" t="s">
        <v>32</v>
      </c>
      <c r="F411" s="211" t="s">
        <v>313</v>
      </c>
      <c r="G411" s="209"/>
      <c r="H411" s="210" t="s">
        <v>32</v>
      </c>
      <c r="I411" s="212"/>
      <c r="J411" s="209"/>
      <c r="K411" s="209"/>
      <c r="L411" s="213"/>
      <c r="M411" s="214"/>
      <c r="N411" s="215"/>
      <c r="O411" s="215"/>
      <c r="P411" s="215"/>
      <c r="Q411" s="215"/>
      <c r="R411" s="215"/>
      <c r="S411" s="215"/>
      <c r="T411" s="216"/>
      <c r="AT411" s="217" t="s">
        <v>200</v>
      </c>
      <c r="AU411" s="217" t="s">
        <v>90</v>
      </c>
      <c r="AV411" s="13" t="s">
        <v>40</v>
      </c>
      <c r="AW411" s="13" t="s">
        <v>38</v>
      </c>
      <c r="AX411" s="13" t="s">
        <v>81</v>
      </c>
      <c r="AY411" s="217" t="s">
        <v>189</v>
      </c>
    </row>
    <row r="412" spans="1:65" s="13" customFormat="1" ht="10.199999999999999">
      <c r="B412" s="208"/>
      <c r="C412" s="209"/>
      <c r="D412" s="204" t="s">
        <v>200</v>
      </c>
      <c r="E412" s="210" t="s">
        <v>32</v>
      </c>
      <c r="F412" s="211" t="s">
        <v>202</v>
      </c>
      <c r="G412" s="209"/>
      <c r="H412" s="210" t="s">
        <v>32</v>
      </c>
      <c r="I412" s="212"/>
      <c r="J412" s="209"/>
      <c r="K412" s="209"/>
      <c r="L412" s="213"/>
      <c r="M412" s="214"/>
      <c r="N412" s="215"/>
      <c r="O412" s="215"/>
      <c r="P412" s="215"/>
      <c r="Q412" s="215"/>
      <c r="R412" s="215"/>
      <c r="S412" s="215"/>
      <c r="T412" s="216"/>
      <c r="AT412" s="217" t="s">
        <v>200</v>
      </c>
      <c r="AU412" s="217" t="s">
        <v>90</v>
      </c>
      <c r="AV412" s="13" t="s">
        <v>40</v>
      </c>
      <c r="AW412" s="13" t="s">
        <v>38</v>
      </c>
      <c r="AX412" s="13" t="s">
        <v>81</v>
      </c>
      <c r="AY412" s="217" t="s">
        <v>189</v>
      </c>
    </row>
    <row r="413" spans="1:65" s="13" customFormat="1" ht="10.199999999999999">
      <c r="B413" s="208"/>
      <c r="C413" s="209"/>
      <c r="D413" s="204" t="s">
        <v>200</v>
      </c>
      <c r="E413" s="210" t="s">
        <v>32</v>
      </c>
      <c r="F413" s="211" t="s">
        <v>297</v>
      </c>
      <c r="G413" s="209"/>
      <c r="H413" s="210" t="s">
        <v>32</v>
      </c>
      <c r="I413" s="212"/>
      <c r="J413" s="209"/>
      <c r="K413" s="209"/>
      <c r="L413" s="213"/>
      <c r="M413" s="214"/>
      <c r="N413" s="215"/>
      <c r="O413" s="215"/>
      <c r="P413" s="215"/>
      <c r="Q413" s="215"/>
      <c r="R413" s="215"/>
      <c r="S413" s="215"/>
      <c r="T413" s="216"/>
      <c r="AT413" s="217" t="s">
        <v>200</v>
      </c>
      <c r="AU413" s="217" t="s">
        <v>90</v>
      </c>
      <c r="AV413" s="13" t="s">
        <v>40</v>
      </c>
      <c r="AW413" s="13" t="s">
        <v>38</v>
      </c>
      <c r="AX413" s="13" t="s">
        <v>81</v>
      </c>
      <c r="AY413" s="217" t="s">
        <v>189</v>
      </c>
    </row>
    <row r="414" spans="1:65" s="14" customFormat="1" ht="10.199999999999999">
      <c r="B414" s="218"/>
      <c r="C414" s="219"/>
      <c r="D414" s="204" t="s">
        <v>200</v>
      </c>
      <c r="E414" s="220" t="s">
        <v>32</v>
      </c>
      <c r="F414" s="221" t="s">
        <v>543</v>
      </c>
      <c r="G414" s="219"/>
      <c r="H414" s="222">
        <v>31.64</v>
      </c>
      <c r="I414" s="223"/>
      <c r="J414" s="219"/>
      <c r="K414" s="219"/>
      <c r="L414" s="224"/>
      <c r="M414" s="225"/>
      <c r="N414" s="226"/>
      <c r="O414" s="226"/>
      <c r="P414" s="226"/>
      <c r="Q414" s="226"/>
      <c r="R414" s="226"/>
      <c r="S414" s="226"/>
      <c r="T414" s="227"/>
      <c r="AT414" s="228" t="s">
        <v>200</v>
      </c>
      <c r="AU414" s="228" t="s">
        <v>90</v>
      </c>
      <c r="AV414" s="14" t="s">
        <v>90</v>
      </c>
      <c r="AW414" s="14" t="s">
        <v>38</v>
      </c>
      <c r="AX414" s="14" t="s">
        <v>81</v>
      </c>
      <c r="AY414" s="228" t="s">
        <v>189</v>
      </c>
    </row>
    <row r="415" spans="1:65" s="15" customFormat="1" ht="10.199999999999999">
      <c r="B415" s="229"/>
      <c r="C415" s="230"/>
      <c r="D415" s="204" t="s">
        <v>200</v>
      </c>
      <c r="E415" s="231" t="s">
        <v>32</v>
      </c>
      <c r="F415" s="232" t="s">
        <v>204</v>
      </c>
      <c r="G415" s="230"/>
      <c r="H415" s="233">
        <v>31.64</v>
      </c>
      <c r="I415" s="234"/>
      <c r="J415" s="230"/>
      <c r="K415" s="230"/>
      <c r="L415" s="235"/>
      <c r="M415" s="236"/>
      <c r="N415" s="237"/>
      <c r="O415" s="237"/>
      <c r="P415" s="237"/>
      <c r="Q415" s="237"/>
      <c r="R415" s="237"/>
      <c r="S415" s="237"/>
      <c r="T415" s="238"/>
      <c r="AT415" s="239" t="s">
        <v>200</v>
      </c>
      <c r="AU415" s="239" t="s">
        <v>90</v>
      </c>
      <c r="AV415" s="15" t="s">
        <v>196</v>
      </c>
      <c r="AW415" s="15" t="s">
        <v>38</v>
      </c>
      <c r="AX415" s="15" t="s">
        <v>40</v>
      </c>
      <c r="AY415" s="239" t="s">
        <v>189</v>
      </c>
    </row>
    <row r="416" spans="1:65" s="2" customFormat="1" ht="16.5" customHeight="1">
      <c r="A416" s="37"/>
      <c r="B416" s="38"/>
      <c r="C416" s="251" t="s">
        <v>544</v>
      </c>
      <c r="D416" s="251" t="s">
        <v>418</v>
      </c>
      <c r="E416" s="252" t="s">
        <v>545</v>
      </c>
      <c r="F416" s="253" t="s">
        <v>546</v>
      </c>
      <c r="G416" s="254" t="s">
        <v>117</v>
      </c>
      <c r="H416" s="255">
        <v>32.273000000000003</v>
      </c>
      <c r="I416" s="256"/>
      <c r="J416" s="257">
        <f>ROUND(I416*H416,2)</f>
        <v>0</v>
      </c>
      <c r="K416" s="253" t="s">
        <v>195</v>
      </c>
      <c r="L416" s="258"/>
      <c r="M416" s="259" t="s">
        <v>32</v>
      </c>
      <c r="N416" s="260" t="s">
        <v>52</v>
      </c>
      <c r="O416" s="67"/>
      <c r="P416" s="200">
        <f>O416*H416</f>
        <v>0</v>
      </c>
      <c r="Q416" s="200">
        <v>5.0000000000000001E-4</v>
      </c>
      <c r="R416" s="200">
        <f>Q416*H416</f>
        <v>1.6136500000000002E-2</v>
      </c>
      <c r="S416" s="200">
        <v>0</v>
      </c>
      <c r="T416" s="201">
        <f>S416*H416</f>
        <v>0</v>
      </c>
      <c r="U416" s="37"/>
      <c r="V416" s="37"/>
      <c r="W416" s="37"/>
      <c r="X416" s="37"/>
      <c r="Y416" s="37"/>
      <c r="Z416" s="37"/>
      <c r="AA416" s="37"/>
      <c r="AB416" s="37"/>
      <c r="AC416" s="37"/>
      <c r="AD416" s="37"/>
      <c r="AE416" s="37"/>
      <c r="AR416" s="202" t="s">
        <v>237</v>
      </c>
      <c r="AT416" s="202" t="s">
        <v>418</v>
      </c>
      <c r="AU416" s="202" t="s">
        <v>90</v>
      </c>
      <c r="AY416" s="19" t="s">
        <v>189</v>
      </c>
      <c r="BE416" s="203">
        <f>IF(N416="základní",J416,0)</f>
        <v>0</v>
      </c>
      <c r="BF416" s="203">
        <f>IF(N416="snížená",J416,0)</f>
        <v>0</v>
      </c>
      <c r="BG416" s="203">
        <f>IF(N416="zákl. přenesená",J416,0)</f>
        <v>0</v>
      </c>
      <c r="BH416" s="203">
        <f>IF(N416="sníž. přenesená",J416,0)</f>
        <v>0</v>
      </c>
      <c r="BI416" s="203">
        <f>IF(N416="nulová",J416,0)</f>
        <v>0</v>
      </c>
      <c r="BJ416" s="19" t="s">
        <v>40</v>
      </c>
      <c r="BK416" s="203">
        <f>ROUND(I416*H416,2)</f>
        <v>0</v>
      </c>
      <c r="BL416" s="19" t="s">
        <v>196</v>
      </c>
      <c r="BM416" s="202" t="s">
        <v>547</v>
      </c>
    </row>
    <row r="417" spans="1:65" s="2" customFormat="1" ht="19.2">
      <c r="A417" s="37"/>
      <c r="B417" s="38"/>
      <c r="C417" s="39"/>
      <c r="D417" s="204" t="s">
        <v>230</v>
      </c>
      <c r="E417" s="39"/>
      <c r="F417" s="205" t="s">
        <v>548</v>
      </c>
      <c r="G417" s="39"/>
      <c r="H417" s="39"/>
      <c r="I417" s="112"/>
      <c r="J417" s="39"/>
      <c r="K417" s="39"/>
      <c r="L417" s="42"/>
      <c r="M417" s="206"/>
      <c r="N417" s="207"/>
      <c r="O417" s="67"/>
      <c r="P417" s="67"/>
      <c r="Q417" s="67"/>
      <c r="R417" s="67"/>
      <c r="S417" s="67"/>
      <c r="T417" s="68"/>
      <c r="U417" s="37"/>
      <c r="V417" s="37"/>
      <c r="W417" s="37"/>
      <c r="X417" s="37"/>
      <c r="Y417" s="37"/>
      <c r="Z417" s="37"/>
      <c r="AA417" s="37"/>
      <c r="AB417" s="37"/>
      <c r="AC417" s="37"/>
      <c r="AD417" s="37"/>
      <c r="AE417" s="37"/>
      <c r="AT417" s="19" t="s">
        <v>230</v>
      </c>
      <c r="AU417" s="19" t="s">
        <v>90</v>
      </c>
    </row>
    <row r="418" spans="1:65" s="14" customFormat="1" ht="10.199999999999999">
      <c r="B418" s="218"/>
      <c r="C418" s="219"/>
      <c r="D418" s="204" t="s">
        <v>200</v>
      </c>
      <c r="E418" s="219"/>
      <c r="F418" s="221" t="s">
        <v>549</v>
      </c>
      <c r="G418" s="219"/>
      <c r="H418" s="222">
        <v>32.273000000000003</v>
      </c>
      <c r="I418" s="223"/>
      <c r="J418" s="219"/>
      <c r="K418" s="219"/>
      <c r="L418" s="224"/>
      <c r="M418" s="225"/>
      <c r="N418" s="226"/>
      <c r="O418" s="226"/>
      <c r="P418" s="226"/>
      <c r="Q418" s="226"/>
      <c r="R418" s="226"/>
      <c r="S418" s="226"/>
      <c r="T418" s="227"/>
      <c r="AT418" s="228" t="s">
        <v>200</v>
      </c>
      <c r="AU418" s="228" t="s">
        <v>90</v>
      </c>
      <c r="AV418" s="14" t="s">
        <v>90</v>
      </c>
      <c r="AW418" s="14" t="s">
        <v>4</v>
      </c>
      <c r="AX418" s="14" t="s">
        <v>40</v>
      </c>
      <c r="AY418" s="228" t="s">
        <v>189</v>
      </c>
    </row>
    <row r="419" spans="1:65" s="2" customFormat="1" ht="16.5" customHeight="1">
      <c r="A419" s="37"/>
      <c r="B419" s="38"/>
      <c r="C419" s="191" t="s">
        <v>550</v>
      </c>
      <c r="D419" s="191" t="s">
        <v>191</v>
      </c>
      <c r="E419" s="192" t="s">
        <v>551</v>
      </c>
      <c r="F419" s="193" t="s">
        <v>552</v>
      </c>
      <c r="G419" s="194" t="s">
        <v>281</v>
      </c>
      <c r="H419" s="195">
        <v>0.72299999999999998</v>
      </c>
      <c r="I419" s="196"/>
      <c r="J419" s="197">
        <f>ROUND(I419*H419,2)</f>
        <v>0</v>
      </c>
      <c r="K419" s="193" t="s">
        <v>195</v>
      </c>
      <c r="L419" s="42"/>
      <c r="M419" s="198" t="s">
        <v>32</v>
      </c>
      <c r="N419" s="199" t="s">
        <v>52</v>
      </c>
      <c r="O419" s="67"/>
      <c r="P419" s="200">
        <f>O419*H419</f>
        <v>0</v>
      </c>
      <c r="Q419" s="200">
        <v>0</v>
      </c>
      <c r="R419" s="200">
        <f>Q419*H419</f>
        <v>0</v>
      </c>
      <c r="S419" s="200">
        <v>0</v>
      </c>
      <c r="T419" s="201">
        <f>S419*H419</f>
        <v>0</v>
      </c>
      <c r="U419" s="37"/>
      <c r="V419" s="37"/>
      <c r="W419" s="37"/>
      <c r="X419" s="37"/>
      <c r="Y419" s="37"/>
      <c r="Z419" s="37"/>
      <c r="AA419" s="37"/>
      <c r="AB419" s="37"/>
      <c r="AC419" s="37"/>
      <c r="AD419" s="37"/>
      <c r="AE419" s="37"/>
      <c r="AR419" s="202" t="s">
        <v>196</v>
      </c>
      <c r="AT419" s="202" t="s">
        <v>191</v>
      </c>
      <c r="AU419" s="202" t="s">
        <v>90</v>
      </c>
      <c r="AY419" s="19" t="s">
        <v>189</v>
      </c>
      <c r="BE419" s="203">
        <f>IF(N419="základní",J419,0)</f>
        <v>0</v>
      </c>
      <c r="BF419" s="203">
        <f>IF(N419="snížená",J419,0)</f>
        <v>0</v>
      </c>
      <c r="BG419" s="203">
        <f>IF(N419="zákl. přenesená",J419,0)</f>
        <v>0</v>
      </c>
      <c r="BH419" s="203">
        <f>IF(N419="sníž. přenesená",J419,0)</f>
        <v>0</v>
      </c>
      <c r="BI419" s="203">
        <f>IF(N419="nulová",J419,0)</f>
        <v>0</v>
      </c>
      <c r="BJ419" s="19" t="s">
        <v>40</v>
      </c>
      <c r="BK419" s="203">
        <f>ROUND(I419*H419,2)</f>
        <v>0</v>
      </c>
      <c r="BL419" s="19" t="s">
        <v>196</v>
      </c>
      <c r="BM419" s="202" t="s">
        <v>553</v>
      </c>
    </row>
    <row r="420" spans="1:65" s="2" customFormat="1" ht="38.4">
      <c r="A420" s="37"/>
      <c r="B420" s="38"/>
      <c r="C420" s="39"/>
      <c r="D420" s="204" t="s">
        <v>198</v>
      </c>
      <c r="E420" s="39"/>
      <c r="F420" s="205" t="s">
        <v>554</v>
      </c>
      <c r="G420" s="39"/>
      <c r="H420" s="39"/>
      <c r="I420" s="112"/>
      <c r="J420" s="39"/>
      <c r="K420" s="39"/>
      <c r="L420" s="42"/>
      <c r="M420" s="206"/>
      <c r="N420" s="207"/>
      <c r="O420" s="67"/>
      <c r="P420" s="67"/>
      <c r="Q420" s="67"/>
      <c r="R420" s="67"/>
      <c r="S420" s="67"/>
      <c r="T420" s="68"/>
      <c r="U420" s="37"/>
      <c r="V420" s="37"/>
      <c r="W420" s="37"/>
      <c r="X420" s="37"/>
      <c r="Y420" s="37"/>
      <c r="Z420" s="37"/>
      <c r="AA420" s="37"/>
      <c r="AB420" s="37"/>
      <c r="AC420" s="37"/>
      <c r="AD420" s="37"/>
      <c r="AE420" s="37"/>
      <c r="AT420" s="19" t="s">
        <v>198</v>
      </c>
      <c r="AU420" s="19" t="s">
        <v>90</v>
      </c>
    </row>
    <row r="421" spans="1:65" s="13" customFormat="1" ht="10.199999999999999">
      <c r="B421" s="208"/>
      <c r="C421" s="209"/>
      <c r="D421" s="204" t="s">
        <v>200</v>
      </c>
      <c r="E421" s="210" t="s">
        <v>32</v>
      </c>
      <c r="F421" s="211" t="s">
        <v>325</v>
      </c>
      <c r="G421" s="209"/>
      <c r="H421" s="210" t="s">
        <v>32</v>
      </c>
      <c r="I421" s="212"/>
      <c r="J421" s="209"/>
      <c r="K421" s="209"/>
      <c r="L421" s="213"/>
      <c r="M421" s="214"/>
      <c r="N421" s="215"/>
      <c r="O421" s="215"/>
      <c r="P421" s="215"/>
      <c r="Q421" s="215"/>
      <c r="R421" s="215"/>
      <c r="S421" s="215"/>
      <c r="T421" s="216"/>
      <c r="AT421" s="217" t="s">
        <v>200</v>
      </c>
      <c r="AU421" s="217" t="s">
        <v>90</v>
      </c>
      <c r="AV421" s="13" t="s">
        <v>40</v>
      </c>
      <c r="AW421" s="13" t="s">
        <v>38</v>
      </c>
      <c r="AX421" s="13" t="s">
        <v>81</v>
      </c>
      <c r="AY421" s="217" t="s">
        <v>189</v>
      </c>
    </row>
    <row r="422" spans="1:65" s="13" customFormat="1" ht="10.199999999999999">
      <c r="B422" s="208"/>
      <c r="C422" s="209"/>
      <c r="D422" s="204" t="s">
        <v>200</v>
      </c>
      <c r="E422" s="210" t="s">
        <v>32</v>
      </c>
      <c r="F422" s="211" t="s">
        <v>313</v>
      </c>
      <c r="G422" s="209"/>
      <c r="H422" s="210" t="s">
        <v>32</v>
      </c>
      <c r="I422" s="212"/>
      <c r="J422" s="209"/>
      <c r="K422" s="209"/>
      <c r="L422" s="213"/>
      <c r="M422" s="214"/>
      <c r="N422" s="215"/>
      <c r="O422" s="215"/>
      <c r="P422" s="215"/>
      <c r="Q422" s="215"/>
      <c r="R422" s="215"/>
      <c r="S422" s="215"/>
      <c r="T422" s="216"/>
      <c r="AT422" s="217" t="s">
        <v>200</v>
      </c>
      <c r="AU422" s="217" t="s">
        <v>90</v>
      </c>
      <c r="AV422" s="13" t="s">
        <v>40</v>
      </c>
      <c r="AW422" s="13" t="s">
        <v>38</v>
      </c>
      <c r="AX422" s="13" t="s">
        <v>81</v>
      </c>
      <c r="AY422" s="217" t="s">
        <v>189</v>
      </c>
    </row>
    <row r="423" spans="1:65" s="13" customFormat="1" ht="10.199999999999999">
      <c r="B423" s="208"/>
      <c r="C423" s="209"/>
      <c r="D423" s="204" t="s">
        <v>200</v>
      </c>
      <c r="E423" s="210" t="s">
        <v>32</v>
      </c>
      <c r="F423" s="211" t="s">
        <v>202</v>
      </c>
      <c r="G423" s="209"/>
      <c r="H423" s="210" t="s">
        <v>32</v>
      </c>
      <c r="I423" s="212"/>
      <c r="J423" s="209"/>
      <c r="K423" s="209"/>
      <c r="L423" s="213"/>
      <c r="M423" s="214"/>
      <c r="N423" s="215"/>
      <c r="O423" s="215"/>
      <c r="P423" s="215"/>
      <c r="Q423" s="215"/>
      <c r="R423" s="215"/>
      <c r="S423" s="215"/>
      <c r="T423" s="216"/>
      <c r="AT423" s="217" t="s">
        <v>200</v>
      </c>
      <c r="AU423" s="217" t="s">
        <v>90</v>
      </c>
      <c r="AV423" s="13" t="s">
        <v>40</v>
      </c>
      <c r="AW423" s="13" t="s">
        <v>38</v>
      </c>
      <c r="AX423" s="13" t="s">
        <v>81</v>
      </c>
      <c r="AY423" s="217" t="s">
        <v>189</v>
      </c>
    </row>
    <row r="424" spans="1:65" s="13" customFormat="1" ht="10.199999999999999">
      <c r="B424" s="208"/>
      <c r="C424" s="209"/>
      <c r="D424" s="204" t="s">
        <v>200</v>
      </c>
      <c r="E424" s="210" t="s">
        <v>32</v>
      </c>
      <c r="F424" s="211" t="s">
        <v>297</v>
      </c>
      <c r="G424" s="209"/>
      <c r="H424" s="210" t="s">
        <v>32</v>
      </c>
      <c r="I424" s="212"/>
      <c r="J424" s="209"/>
      <c r="K424" s="209"/>
      <c r="L424" s="213"/>
      <c r="M424" s="214"/>
      <c r="N424" s="215"/>
      <c r="O424" s="215"/>
      <c r="P424" s="215"/>
      <c r="Q424" s="215"/>
      <c r="R424" s="215"/>
      <c r="S424" s="215"/>
      <c r="T424" s="216"/>
      <c r="AT424" s="217" t="s">
        <v>200</v>
      </c>
      <c r="AU424" s="217" t="s">
        <v>90</v>
      </c>
      <c r="AV424" s="13" t="s">
        <v>40</v>
      </c>
      <c r="AW424" s="13" t="s">
        <v>38</v>
      </c>
      <c r="AX424" s="13" t="s">
        <v>81</v>
      </c>
      <c r="AY424" s="217" t="s">
        <v>189</v>
      </c>
    </row>
    <row r="425" spans="1:65" s="14" customFormat="1" ht="10.199999999999999">
      <c r="B425" s="218"/>
      <c r="C425" s="219"/>
      <c r="D425" s="204" t="s">
        <v>200</v>
      </c>
      <c r="E425" s="220" t="s">
        <v>32</v>
      </c>
      <c r="F425" s="221" t="s">
        <v>555</v>
      </c>
      <c r="G425" s="219"/>
      <c r="H425" s="222">
        <v>0.72299999999999998</v>
      </c>
      <c r="I425" s="223"/>
      <c r="J425" s="219"/>
      <c r="K425" s="219"/>
      <c r="L425" s="224"/>
      <c r="M425" s="225"/>
      <c r="N425" s="226"/>
      <c r="O425" s="226"/>
      <c r="P425" s="226"/>
      <c r="Q425" s="226"/>
      <c r="R425" s="226"/>
      <c r="S425" s="226"/>
      <c r="T425" s="227"/>
      <c r="AT425" s="228" t="s">
        <v>200</v>
      </c>
      <c r="AU425" s="228" t="s">
        <v>90</v>
      </c>
      <c r="AV425" s="14" t="s">
        <v>90</v>
      </c>
      <c r="AW425" s="14" t="s">
        <v>38</v>
      </c>
      <c r="AX425" s="14" t="s">
        <v>81</v>
      </c>
      <c r="AY425" s="228" t="s">
        <v>189</v>
      </c>
    </row>
    <row r="426" spans="1:65" s="15" customFormat="1" ht="10.199999999999999">
      <c r="B426" s="229"/>
      <c r="C426" s="230"/>
      <c r="D426" s="204" t="s">
        <v>200</v>
      </c>
      <c r="E426" s="231" t="s">
        <v>32</v>
      </c>
      <c r="F426" s="232" t="s">
        <v>204</v>
      </c>
      <c r="G426" s="230"/>
      <c r="H426" s="233">
        <v>0.72299999999999998</v>
      </c>
      <c r="I426" s="234"/>
      <c r="J426" s="230"/>
      <c r="K426" s="230"/>
      <c r="L426" s="235"/>
      <c r="M426" s="236"/>
      <c r="N426" s="237"/>
      <c r="O426" s="237"/>
      <c r="P426" s="237"/>
      <c r="Q426" s="237"/>
      <c r="R426" s="237"/>
      <c r="S426" s="237"/>
      <c r="T426" s="238"/>
      <c r="AT426" s="239" t="s">
        <v>200</v>
      </c>
      <c r="AU426" s="239" t="s">
        <v>90</v>
      </c>
      <c r="AV426" s="15" t="s">
        <v>196</v>
      </c>
      <c r="AW426" s="15" t="s">
        <v>38</v>
      </c>
      <c r="AX426" s="15" t="s">
        <v>40</v>
      </c>
      <c r="AY426" s="239" t="s">
        <v>189</v>
      </c>
    </row>
    <row r="427" spans="1:65" s="2" customFormat="1" ht="16.5" customHeight="1">
      <c r="A427" s="37"/>
      <c r="B427" s="38"/>
      <c r="C427" s="191" t="s">
        <v>556</v>
      </c>
      <c r="D427" s="191" t="s">
        <v>191</v>
      </c>
      <c r="E427" s="192" t="s">
        <v>557</v>
      </c>
      <c r="F427" s="193" t="s">
        <v>558</v>
      </c>
      <c r="G427" s="194" t="s">
        <v>99</v>
      </c>
      <c r="H427" s="195">
        <v>18.079999999999998</v>
      </c>
      <c r="I427" s="196"/>
      <c r="J427" s="197">
        <f>ROUND(I427*H427,2)</f>
        <v>0</v>
      </c>
      <c r="K427" s="193" t="s">
        <v>32</v>
      </c>
      <c r="L427" s="42"/>
      <c r="M427" s="198" t="s">
        <v>32</v>
      </c>
      <c r="N427" s="199" t="s">
        <v>52</v>
      </c>
      <c r="O427" s="67"/>
      <c r="P427" s="200">
        <f>O427*H427</f>
        <v>0</v>
      </c>
      <c r="Q427" s="200">
        <v>2.2440000000000001E-4</v>
      </c>
      <c r="R427" s="200">
        <f>Q427*H427</f>
        <v>4.0571519999999996E-3</v>
      </c>
      <c r="S427" s="200">
        <v>0</v>
      </c>
      <c r="T427" s="201">
        <f>S427*H427</f>
        <v>0</v>
      </c>
      <c r="U427" s="37"/>
      <c r="V427" s="37"/>
      <c r="W427" s="37"/>
      <c r="X427" s="37"/>
      <c r="Y427" s="37"/>
      <c r="Z427" s="37"/>
      <c r="AA427" s="37"/>
      <c r="AB427" s="37"/>
      <c r="AC427" s="37"/>
      <c r="AD427" s="37"/>
      <c r="AE427" s="37"/>
      <c r="AR427" s="202" t="s">
        <v>196</v>
      </c>
      <c r="AT427" s="202" t="s">
        <v>191</v>
      </c>
      <c r="AU427" s="202" t="s">
        <v>90</v>
      </c>
      <c r="AY427" s="19" t="s">
        <v>189</v>
      </c>
      <c r="BE427" s="203">
        <f>IF(N427="základní",J427,0)</f>
        <v>0</v>
      </c>
      <c r="BF427" s="203">
        <f>IF(N427="snížená",J427,0)</f>
        <v>0</v>
      </c>
      <c r="BG427" s="203">
        <f>IF(N427="zákl. přenesená",J427,0)</f>
        <v>0</v>
      </c>
      <c r="BH427" s="203">
        <f>IF(N427="sníž. přenesená",J427,0)</f>
        <v>0</v>
      </c>
      <c r="BI427" s="203">
        <f>IF(N427="nulová",J427,0)</f>
        <v>0</v>
      </c>
      <c r="BJ427" s="19" t="s">
        <v>40</v>
      </c>
      <c r="BK427" s="203">
        <f>ROUND(I427*H427,2)</f>
        <v>0</v>
      </c>
      <c r="BL427" s="19" t="s">
        <v>196</v>
      </c>
      <c r="BM427" s="202" t="s">
        <v>559</v>
      </c>
    </row>
    <row r="428" spans="1:65" s="2" customFormat="1" ht="48">
      <c r="A428" s="37"/>
      <c r="B428" s="38"/>
      <c r="C428" s="39"/>
      <c r="D428" s="204" t="s">
        <v>198</v>
      </c>
      <c r="E428" s="39"/>
      <c r="F428" s="205" t="s">
        <v>560</v>
      </c>
      <c r="G428" s="39"/>
      <c r="H428" s="39"/>
      <c r="I428" s="112"/>
      <c r="J428" s="39"/>
      <c r="K428" s="39"/>
      <c r="L428" s="42"/>
      <c r="M428" s="206"/>
      <c r="N428" s="207"/>
      <c r="O428" s="67"/>
      <c r="P428" s="67"/>
      <c r="Q428" s="67"/>
      <c r="R428" s="67"/>
      <c r="S428" s="67"/>
      <c r="T428" s="68"/>
      <c r="U428" s="37"/>
      <c r="V428" s="37"/>
      <c r="W428" s="37"/>
      <c r="X428" s="37"/>
      <c r="Y428" s="37"/>
      <c r="Z428" s="37"/>
      <c r="AA428" s="37"/>
      <c r="AB428" s="37"/>
      <c r="AC428" s="37"/>
      <c r="AD428" s="37"/>
      <c r="AE428" s="37"/>
      <c r="AT428" s="19" t="s">
        <v>198</v>
      </c>
      <c r="AU428" s="19" t="s">
        <v>90</v>
      </c>
    </row>
    <row r="429" spans="1:65" s="13" customFormat="1" ht="10.199999999999999">
      <c r="B429" s="208"/>
      <c r="C429" s="209"/>
      <c r="D429" s="204" t="s">
        <v>200</v>
      </c>
      <c r="E429" s="210" t="s">
        <v>32</v>
      </c>
      <c r="F429" s="211" t="s">
        <v>325</v>
      </c>
      <c r="G429" s="209"/>
      <c r="H429" s="210" t="s">
        <v>32</v>
      </c>
      <c r="I429" s="212"/>
      <c r="J429" s="209"/>
      <c r="K429" s="209"/>
      <c r="L429" s="213"/>
      <c r="M429" s="214"/>
      <c r="N429" s="215"/>
      <c r="O429" s="215"/>
      <c r="P429" s="215"/>
      <c r="Q429" s="215"/>
      <c r="R429" s="215"/>
      <c r="S429" s="215"/>
      <c r="T429" s="216"/>
      <c r="AT429" s="217" t="s">
        <v>200</v>
      </c>
      <c r="AU429" s="217" t="s">
        <v>90</v>
      </c>
      <c r="AV429" s="13" t="s">
        <v>40</v>
      </c>
      <c r="AW429" s="13" t="s">
        <v>38</v>
      </c>
      <c r="AX429" s="13" t="s">
        <v>81</v>
      </c>
      <c r="AY429" s="217" t="s">
        <v>189</v>
      </c>
    </row>
    <row r="430" spans="1:65" s="13" customFormat="1" ht="10.199999999999999">
      <c r="B430" s="208"/>
      <c r="C430" s="209"/>
      <c r="D430" s="204" t="s">
        <v>200</v>
      </c>
      <c r="E430" s="210" t="s">
        <v>32</v>
      </c>
      <c r="F430" s="211" t="s">
        <v>313</v>
      </c>
      <c r="G430" s="209"/>
      <c r="H430" s="210" t="s">
        <v>32</v>
      </c>
      <c r="I430" s="212"/>
      <c r="J430" s="209"/>
      <c r="K430" s="209"/>
      <c r="L430" s="213"/>
      <c r="M430" s="214"/>
      <c r="N430" s="215"/>
      <c r="O430" s="215"/>
      <c r="P430" s="215"/>
      <c r="Q430" s="215"/>
      <c r="R430" s="215"/>
      <c r="S430" s="215"/>
      <c r="T430" s="216"/>
      <c r="AT430" s="217" t="s">
        <v>200</v>
      </c>
      <c r="AU430" s="217" t="s">
        <v>90</v>
      </c>
      <c r="AV430" s="13" t="s">
        <v>40</v>
      </c>
      <c r="AW430" s="13" t="s">
        <v>38</v>
      </c>
      <c r="AX430" s="13" t="s">
        <v>81</v>
      </c>
      <c r="AY430" s="217" t="s">
        <v>189</v>
      </c>
    </row>
    <row r="431" spans="1:65" s="13" customFormat="1" ht="10.199999999999999">
      <c r="B431" s="208"/>
      <c r="C431" s="209"/>
      <c r="D431" s="204" t="s">
        <v>200</v>
      </c>
      <c r="E431" s="210" t="s">
        <v>32</v>
      </c>
      <c r="F431" s="211" t="s">
        <v>202</v>
      </c>
      <c r="G431" s="209"/>
      <c r="H431" s="210" t="s">
        <v>32</v>
      </c>
      <c r="I431" s="212"/>
      <c r="J431" s="209"/>
      <c r="K431" s="209"/>
      <c r="L431" s="213"/>
      <c r="M431" s="214"/>
      <c r="N431" s="215"/>
      <c r="O431" s="215"/>
      <c r="P431" s="215"/>
      <c r="Q431" s="215"/>
      <c r="R431" s="215"/>
      <c r="S431" s="215"/>
      <c r="T431" s="216"/>
      <c r="AT431" s="217" t="s">
        <v>200</v>
      </c>
      <c r="AU431" s="217" t="s">
        <v>90</v>
      </c>
      <c r="AV431" s="13" t="s">
        <v>40</v>
      </c>
      <c r="AW431" s="13" t="s">
        <v>38</v>
      </c>
      <c r="AX431" s="13" t="s">
        <v>81</v>
      </c>
      <c r="AY431" s="217" t="s">
        <v>189</v>
      </c>
    </row>
    <row r="432" spans="1:65" s="13" customFormat="1" ht="10.199999999999999">
      <c r="B432" s="208"/>
      <c r="C432" s="209"/>
      <c r="D432" s="204" t="s">
        <v>200</v>
      </c>
      <c r="E432" s="210" t="s">
        <v>32</v>
      </c>
      <c r="F432" s="211" t="s">
        <v>297</v>
      </c>
      <c r="G432" s="209"/>
      <c r="H432" s="210" t="s">
        <v>32</v>
      </c>
      <c r="I432" s="212"/>
      <c r="J432" s="209"/>
      <c r="K432" s="209"/>
      <c r="L432" s="213"/>
      <c r="M432" s="214"/>
      <c r="N432" s="215"/>
      <c r="O432" s="215"/>
      <c r="P432" s="215"/>
      <c r="Q432" s="215"/>
      <c r="R432" s="215"/>
      <c r="S432" s="215"/>
      <c r="T432" s="216"/>
      <c r="AT432" s="217" t="s">
        <v>200</v>
      </c>
      <c r="AU432" s="217" t="s">
        <v>90</v>
      </c>
      <c r="AV432" s="13" t="s">
        <v>40</v>
      </c>
      <c r="AW432" s="13" t="s">
        <v>38</v>
      </c>
      <c r="AX432" s="13" t="s">
        <v>81</v>
      </c>
      <c r="AY432" s="217" t="s">
        <v>189</v>
      </c>
    </row>
    <row r="433" spans="1:65" s="14" customFormat="1" ht="10.199999999999999">
      <c r="B433" s="218"/>
      <c r="C433" s="219"/>
      <c r="D433" s="204" t="s">
        <v>200</v>
      </c>
      <c r="E433" s="220" t="s">
        <v>32</v>
      </c>
      <c r="F433" s="221" t="s">
        <v>561</v>
      </c>
      <c r="G433" s="219"/>
      <c r="H433" s="222">
        <v>18.079999999999998</v>
      </c>
      <c r="I433" s="223"/>
      <c r="J433" s="219"/>
      <c r="K433" s="219"/>
      <c r="L433" s="224"/>
      <c r="M433" s="225"/>
      <c r="N433" s="226"/>
      <c r="O433" s="226"/>
      <c r="P433" s="226"/>
      <c r="Q433" s="226"/>
      <c r="R433" s="226"/>
      <c r="S433" s="226"/>
      <c r="T433" s="227"/>
      <c r="AT433" s="228" t="s">
        <v>200</v>
      </c>
      <c r="AU433" s="228" t="s">
        <v>90</v>
      </c>
      <c r="AV433" s="14" t="s">
        <v>90</v>
      </c>
      <c r="AW433" s="14" t="s">
        <v>38</v>
      </c>
      <c r="AX433" s="14" t="s">
        <v>81</v>
      </c>
      <c r="AY433" s="228" t="s">
        <v>189</v>
      </c>
    </row>
    <row r="434" spans="1:65" s="15" customFormat="1" ht="10.199999999999999">
      <c r="B434" s="229"/>
      <c r="C434" s="230"/>
      <c r="D434" s="204" t="s">
        <v>200</v>
      </c>
      <c r="E434" s="231" t="s">
        <v>32</v>
      </c>
      <c r="F434" s="232" t="s">
        <v>204</v>
      </c>
      <c r="G434" s="230"/>
      <c r="H434" s="233">
        <v>18.079999999999998</v>
      </c>
      <c r="I434" s="234"/>
      <c r="J434" s="230"/>
      <c r="K434" s="230"/>
      <c r="L434" s="235"/>
      <c r="M434" s="236"/>
      <c r="N434" s="237"/>
      <c r="O434" s="237"/>
      <c r="P434" s="237"/>
      <c r="Q434" s="237"/>
      <c r="R434" s="237"/>
      <c r="S434" s="237"/>
      <c r="T434" s="238"/>
      <c r="AT434" s="239" t="s">
        <v>200</v>
      </c>
      <c r="AU434" s="239" t="s">
        <v>90</v>
      </c>
      <c r="AV434" s="15" t="s">
        <v>196</v>
      </c>
      <c r="AW434" s="15" t="s">
        <v>38</v>
      </c>
      <c r="AX434" s="15" t="s">
        <v>40</v>
      </c>
      <c r="AY434" s="239" t="s">
        <v>189</v>
      </c>
    </row>
    <row r="435" spans="1:65" s="2" customFormat="1" ht="16.5" customHeight="1">
      <c r="A435" s="37"/>
      <c r="B435" s="38"/>
      <c r="C435" s="191" t="s">
        <v>562</v>
      </c>
      <c r="D435" s="191" t="s">
        <v>191</v>
      </c>
      <c r="E435" s="192" t="s">
        <v>563</v>
      </c>
      <c r="F435" s="193" t="s">
        <v>564</v>
      </c>
      <c r="G435" s="194" t="s">
        <v>99</v>
      </c>
      <c r="H435" s="195">
        <v>18.079999999999998</v>
      </c>
      <c r="I435" s="196"/>
      <c r="J435" s="197">
        <f>ROUND(I435*H435,2)</f>
        <v>0</v>
      </c>
      <c r="K435" s="193" t="s">
        <v>195</v>
      </c>
      <c r="L435" s="42"/>
      <c r="M435" s="198" t="s">
        <v>32</v>
      </c>
      <c r="N435" s="199" t="s">
        <v>52</v>
      </c>
      <c r="O435" s="67"/>
      <c r="P435" s="200">
        <f>O435*H435</f>
        <v>0</v>
      </c>
      <c r="Q435" s="200">
        <v>1.6000000000000001E-4</v>
      </c>
      <c r="R435" s="200">
        <f>Q435*H435</f>
        <v>2.8928000000000001E-3</v>
      </c>
      <c r="S435" s="200">
        <v>0</v>
      </c>
      <c r="T435" s="201">
        <f>S435*H435</f>
        <v>0</v>
      </c>
      <c r="U435" s="37"/>
      <c r="V435" s="37"/>
      <c r="W435" s="37"/>
      <c r="X435" s="37"/>
      <c r="Y435" s="37"/>
      <c r="Z435" s="37"/>
      <c r="AA435" s="37"/>
      <c r="AB435" s="37"/>
      <c r="AC435" s="37"/>
      <c r="AD435" s="37"/>
      <c r="AE435" s="37"/>
      <c r="AR435" s="202" t="s">
        <v>196</v>
      </c>
      <c r="AT435" s="202" t="s">
        <v>191</v>
      </c>
      <c r="AU435" s="202" t="s">
        <v>90</v>
      </c>
      <c r="AY435" s="19" t="s">
        <v>189</v>
      </c>
      <c r="BE435" s="203">
        <f>IF(N435="základní",J435,0)</f>
        <v>0</v>
      </c>
      <c r="BF435" s="203">
        <f>IF(N435="snížená",J435,0)</f>
        <v>0</v>
      </c>
      <c r="BG435" s="203">
        <f>IF(N435="zákl. přenesená",J435,0)</f>
        <v>0</v>
      </c>
      <c r="BH435" s="203">
        <f>IF(N435="sníž. přenesená",J435,0)</f>
        <v>0</v>
      </c>
      <c r="BI435" s="203">
        <f>IF(N435="nulová",J435,0)</f>
        <v>0</v>
      </c>
      <c r="BJ435" s="19" t="s">
        <v>40</v>
      </c>
      <c r="BK435" s="203">
        <f>ROUND(I435*H435,2)</f>
        <v>0</v>
      </c>
      <c r="BL435" s="19" t="s">
        <v>196</v>
      </c>
      <c r="BM435" s="202" t="s">
        <v>565</v>
      </c>
    </row>
    <row r="436" spans="1:65" s="2" customFormat="1" ht="38.4">
      <c r="A436" s="37"/>
      <c r="B436" s="38"/>
      <c r="C436" s="39"/>
      <c r="D436" s="204" t="s">
        <v>198</v>
      </c>
      <c r="E436" s="39"/>
      <c r="F436" s="205" t="s">
        <v>566</v>
      </c>
      <c r="G436" s="39"/>
      <c r="H436" s="39"/>
      <c r="I436" s="112"/>
      <c r="J436" s="39"/>
      <c r="K436" s="39"/>
      <c r="L436" s="42"/>
      <c r="M436" s="206"/>
      <c r="N436" s="207"/>
      <c r="O436" s="67"/>
      <c r="P436" s="67"/>
      <c r="Q436" s="67"/>
      <c r="R436" s="67"/>
      <c r="S436" s="67"/>
      <c r="T436" s="68"/>
      <c r="U436" s="37"/>
      <c r="V436" s="37"/>
      <c r="W436" s="37"/>
      <c r="X436" s="37"/>
      <c r="Y436" s="37"/>
      <c r="Z436" s="37"/>
      <c r="AA436" s="37"/>
      <c r="AB436" s="37"/>
      <c r="AC436" s="37"/>
      <c r="AD436" s="37"/>
      <c r="AE436" s="37"/>
      <c r="AT436" s="19" t="s">
        <v>198</v>
      </c>
      <c r="AU436" s="19" t="s">
        <v>90</v>
      </c>
    </row>
    <row r="437" spans="1:65" s="13" customFormat="1" ht="10.199999999999999">
      <c r="B437" s="208"/>
      <c r="C437" s="209"/>
      <c r="D437" s="204" t="s">
        <v>200</v>
      </c>
      <c r="E437" s="210" t="s">
        <v>32</v>
      </c>
      <c r="F437" s="211" t="s">
        <v>325</v>
      </c>
      <c r="G437" s="209"/>
      <c r="H437" s="210" t="s">
        <v>32</v>
      </c>
      <c r="I437" s="212"/>
      <c r="J437" s="209"/>
      <c r="K437" s="209"/>
      <c r="L437" s="213"/>
      <c r="M437" s="214"/>
      <c r="N437" s="215"/>
      <c r="O437" s="215"/>
      <c r="P437" s="215"/>
      <c r="Q437" s="215"/>
      <c r="R437" s="215"/>
      <c r="S437" s="215"/>
      <c r="T437" s="216"/>
      <c r="AT437" s="217" t="s">
        <v>200</v>
      </c>
      <c r="AU437" s="217" t="s">
        <v>90</v>
      </c>
      <c r="AV437" s="13" t="s">
        <v>40</v>
      </c>
      <c r="AW437" s="13" t="s">
        <v>38</v>
      </c>
      <c r="AX437" s="13" t="s">
        <v>81</v>
      </c>
      <c r="AY437" s="217" t="s">
        <v>189</v>
      </c>
    </row>
    <row r="438" spans="1:65" s="13" customFormat="1" ht="10.199999999999999">
      <c r="B438" s="208"/>
      <c r="C438" s="209"/>
      <c r="D438" s="204" t="s">
        <v>200</v>
      </c>
      <c r="E438" s="210" t="s">
        <v>32</v>
      </c>
      <c r="F438" s="211" t="s">
        <v>313</v>
      </c>
      <c r="G438" s="209"/>
      <c r="H438" s="210" t="s">
        <v>32</v>
      </c>
      <c r="I438" s="212"/>
      <c r="J438" s="209"/>
      <c r="K438" s="209"/>
      <c r="L438" s="213"/>
      <c r="M438" s="214"/>
      <c r="N438" s="215"/>
      <c r="O438" s="215"/>
      <c r="P438" s="215"/>
      <c r="Q438" s="215"/>
      <c r="R438" s="215"/>
      <c r="S438" s="215"/>
      <c r="T438" s="216"/>
      <c r="AT438" s="217" t="s">
        <v>200</v>
      </c>
      <c r="AU438" s="217" t="s">
        <v>90</v>
      </c>
      <c r="AV438" s="13" t="s">
        <v>40</v>
      </c>
      <c r="AW438" s="13" t="s">
        <v>38</v>
      </c>
      <c r="AX438" s="13" t="s">
        <v>81</v>
      </c>
      <c r="AY438" s="217" t="s">
        <v>189</v>
      </c>
    </row>
    <row r="439" spans="1:65" s="13" customFormat="1" ht="10.199999999999999">
      <c r="B439" s="208"/>
      <c r="C439" s="209"/>
      <c r="D439" s="204" t="s">
        <v>200</v>
      </c>
      <c r="E439" s="210" t="s">
        <v>32</v>
      </c>
      <c r="F439" s="211" t="s">
        <v>202</v>
      </c>
      <c r="G439" s="209"/>
      <c r="H439" s="210" t="s">
        <v>32</v>
      </c>
      <c r="I439" s="212"/>
      <c r="J439" s="209"/>
      <c r="K439" s="209"/>
      <c r="L439" s="213"/>
      <c r="M439" s="214"/>
      <c r="N439" s="215"/>
      <c r="O439" s="215"/>
      <c r="P439" s="215"/>
      <c r="Q439" s="215"/>
      <c r="R439" s="215"/>
      <c r="S439" s="215"/>
      <c r="T439" s="216"/>
      <c r="AT439" s="217" t="s">
        <v>200</v>
      </c>
      <c r="AU439" s="217" t="s">
        <v>90</v>
      </c>
      <c r="AV439" s="13" t="s">
        <v>40</v>
      </c>
      <c r="AW439" s="13" t="s">
        <v>38</v>
      </c>
      <c r="AX439" s="13" t="s">
        <v>81</v>
      </c>
      <c r="AY439" s="217" t="s">
        <v>189</v>
      </c>
    </row>
    <row r="440" spans="1:65" s="13" customFormat="1" ht="10.199999999999999">
      <c r="B440" s="208"/>
      <c r="C440" s="209"/>
      <c r="D440" s="204" t="s">
        <v>200</v>
      </c>
      <c r="E440" s="210" t="s">
        <v>32</v>
      </c>
      <c r="F440" s="211" t="s">
        <v>297</v>
      </c>
      <c r="G440" s="209"/>
      <c r="H440" s="210" t="s">
        <v>32</v>
      </c>
      <c r="I440" s="212"/>
      <c r="J440" s="209"/>
      <c r="K440" s="209"/>
      <c r="L440" s="213"/>
      <c r="M440" s="214"/>
      <c r="N440" s="215"/>
      <c r="O440" s="215"/>
      <c r="P440" s="215"/>
      <c r="Q440" s="215"/>
      <c r="R440" s="215"/>
      <c r="S440" s="215"/>
      <c r="T440" s="216"/>
      <c r="AT440" s="217" t="s">
        <v>200</v>
      </c>
      <c r="AU440" s="217" t="s">
        <v>90</v>
      </c>
      <c r="AV440" s="13" t="s">
        <v>40</v>
      </c>
      <c r="AW440" s="13" t="s">
        <v>38</v>
      </c>
      <c r="AX440" s="13" t="s">
        <v>81</v>
      </c>
      <c r="AY440" s="217" t="s">
        <v>189</v>
      </c>
    </row>
    <row r="441" spans="1:65" s="14" customFormat="1" ht="10.199999999999999">
      <c r="B441" s="218"/>
      <c r="C441" s="219"/>
      <c r="D441" s="204" t="s">
        <v>200</v>
      </c>
      <c r="E441" s="220" t="s">
        <v>32</v>
      </c>
      <c r="F441" s="221" t="s">
        <v>561</v>
      </c>
      <c r="G441" s="219"/>
      <c r="H441" s="222">
        <v>18.079999999999998</v>
      </c>
      <c r="I441" s="223"/>
      <c r="J441" s="219"/>
      <c r="K441" s="219"/>
      <c r="L441" s="224"/>
      <c r="M441" s="225"/>
      <c r="N441" s="226"/>
      <c r="O441" s="226"/>
      <c r="P441" s="226"/>
      <c r="Q441" s="226"/>
      <c r="R441" s="226"/>
      <c r="S441" s="226"/>
      <c r="T441" s="227"/>
      <c r="AT441" s="228" t="s">
        <v>200</v>
      </c>
      <c r="AU441" s="228" t="s">
        <v>90</v>
      </c>
      <c r="AV441" s="14" t="s">
        <v>90</v>
      </c>
      <c r="AW441" s="14" t="s">
        <v>38</v>
      </c>
      <c r="AX441" s="14" t="s">
        <v>81</v>
      </c>
      <c r="AY441" s="228" t="s">
        <v>189</v>
      </c>
    </row>
    <row r="442" spans="1:65" s="15" customFormat="1" ht="10.199999999999999">
      <c r="B442" s="229"/>
      <c r="C442" s="230"/>
      <c r="D442" s="204" t="s">
        <v>200</v>
      </c>
      <c r="E442" s="231" t="s">
        <v>32</v>
      </c>
      <c r="F442" s="232" t="s">
        <v>204</v>
      </c>
      <c r="G442" s="230"/>
      <c r="H442" s="233">
        <v>18.079999999999998</v>
      </c>
      <c r="I442" s="234"/>
      <c r="J442" s="230"/>
      <c r="K442" s="230"/>
      <c r="L442" s="235"/>
      <c r="M442" s="236"/>
      <c r="N442" s="237"/>
      <c r="O442" s="237"/>
      <c r="P442" s="237"/>
      <c r="Q442" s="237"/>
      <c r="R442" s="237"/>
      <c r="S442" s="237"/>
      <c r="T442" s="238"/>
      <c r="AT442" s="239" t="s">
        <v>200</v>
      </c>
      <c r="AU442" s="239" t="s">
        <v>90</v>
      </c>
      <c r="AV442" s="15" t="s">
        <v>196</v>
      </c>
      <c r="AW442" s="15" t="s">
        <v>38</v>
      </c>
      <c r="AX442" s="15" t="s">
        <v>40</v>
      </c>
      <c r="AY442" s="239" t="s">
        <v>189</v>
      </c>
    </row>
    <row r="443" spans="1:65" s="2" customFormat="1" ht="21.75" customHeight="1">
      <c r="A443" s="37"/>
      <c r="B443" s="38"/>
      <c r="C443" s="191" t="s">
        <v>567</v>
      </c>
      <c r="D443" s="191" t="s">
        <v>191</v>
      </c>
      <c r="E443" s="192" t="s">
        <v>568</v>
      </c>
      <c r="F443" s="193" t="s">
        <v>569</v>
      </c>
      <c r="G443" s="194" t="s">
        <v>117</v>
      </c>
      <c r="H443" s="195">
        <v>1537.77</v>
      </c>
      <c r="I443" s="196"/>
      <c r="J443" s="197">
        <f>ROUND(I443*H443,2)</f>
        <v>0</v>
      </c>
      <c r="K443" s="193" t="s">
        <v>195</v>
      </c>
      <c r="L443" s="42"/>
      <c r="M443" s="198" t="s">
        <v>32</v>
      </c>
      <c r="N443" s="199" t="s">
        <v>52</v>
      </c>
      <c r="O443" s="67"/>
      <c r="P443" s="200">
        <f>O443*H443</f>
        <v>0</v>
      </c>
      <c r="Q443" s="200">
        <v>0</v>
      </c>
      <c r="R443" s="200">
        <f>Q443*H443</f>
        <v>0</v>
      </c>
      <c r="S443" s="200">
        <v>0</v>
      </c>
      <c r="T443" s="201">
        <f>S443*H443</f>
        <v>0</v>
      </c>
      <c r="U443" s="37"/>
      <c r="V443" s="37"/>
      <c r="W443" s="37"/>
      <c r="X443" s="37"/>
      <c r="Y443" s="37"/>
      <c r="Z443" s="37"/>
      <c r="AA443" s="37"/>
      <c r="AB443" s="37"/>
      <c r="AC443" s="37"/>
      <c r="AD443" s="37"/>
      <c r="AE443" s="37"/>
      <c r="AR443" s="202" t="s">
        <v>196</v>
      </c>
      <c r="AT443" s="202" t="s">
        <v>191</v>
      </c>
      <c r="AU443" s="202" t="s">
        <v>90</v>
      </c>
      <c r="AY443" s="19" t="s">
        <v>189</v>
      </c>
      <c r="BE443" s="203">
        <f>IF(N443="základní",J443,0)</f>
        <v>0</v>
      </c>
      <c r="BF443" s="203">
        <f>IF(N443="snížená",J443,0)</f>
        <v>0</v>
      </c>
      <c r="BG443" s="203">
        <f>IF(N443="zákl. přenesená",J443,0)</f>
        <v>0</v>
      </c>
      <c r="BH443" s="203">
        <f>IF(N443="sníž. přenesená",J443,0)</f>
        <v>0</v>
      </c>
      <c r="BI443" s="203">
        <f>IF(N443="nulová",J443,0)</f>
        <v>0</v>
      </c>
      <c r="BJ443" s="19" t="s">
        <v>40</v>
      </c>
      <c r="BK443" s="203">
        <f>ROUND(I443*H443,2)</f>
        <v>0</v>
      </c>
      <c r="BL443" s="19" t="s">
        <v>196</v>
      </c>
      <c r="BM443" s="202" t="s">
        <v>570</v>
      </c>
    </row>
    <row r="444" spans="1:65" s="2" customFormat="1" ht="67.2">
      <c r="A444" s="37"/>
      <c r="B444" s="38"/>
      <c r="C444" s="39"/>
      <c r="D444" s="204" t="s">
        <v>198</v>
      </c>
      <c r="E444" s="39"/>
      <c r="F444" s="205" t="s">
        <v>571</v>
      </c>
      <c r="G444" s="39"/>
      <c r="H444" s="39"/>
      <c r="I444" s="112"/>
      <c r="J444" s="39"/>
      <c r="K444" s="39"/>
      <c r="L444" s="42"/>
      <c r="M444" s="206"/>
      <c r="N444" s="207"/>
      <c r="O444" s="67"/>
      <c r="P444" s="67"/>
      <c r="Q444" s="67"/>
      <c r="R444" s="67"/>
      <c r="S444" s="67"/>
      <c r="T444" s="68"/>
      <c r="U444" s="37"/>
      <c r="V444" s="37"/>
      <c r="W444" s="37"/>
      <c r="X444" s="37"/>
      <c r="Y444" s="37"/>
      <c r="Z444" s="37"/>
      <c r="AA444" s="37"/>
      <c r="AB444" s="37"/>
      <c r="AC444" s="37"/>
      <c r="AD444" s="37"/>
      <c r="AE444" s="37"/>
      <c r="AT444" s="19" t="s">
        <v>198</v>
      </c>
      <c r="AU444" s="19" t="s">
        <v>90</v>
      </c>
    </row>
    <row r="445" spans="1:65" s="13" customFormat="1" ht="10.199999999999999">
      <c r="B445" s="208"/>
      <c r="C445" s="209"/>
      <c r="D445" s="204" t="s">
        <v>200</v>
      </c>
      <c r="E445" s="210" t="s">
        <v>32</v>
      </c>
      <c r="F445" s="211" t="s">
        <v>296</v>
      </c>
      <c r="G445" s="209"/>
      <c r="H445" s="210" t="s">
        <v>32</v>
      </c>
      <c r="I445" s="212"/>
      <c r="J445" s="209"/>
      <c r="K445" s="209"/>
      <c r="L445" s="213"/>
      <c r="M445" s="214"/>
      <c r="N445" s="215"/>
      <c r="O445" s="215"/>
      <c r="P445" s="215"/>
      <c r="Q445" s="215"/>
      <c r="R445" s="215"/>
      <c r="S445" s="215"/>
      <c r="T445" s="216"/>
      <c r="AT445" s="217" t="s">
        <v>200</v>
      </c>
      <c r="AU445" s="217" t="s">
        <v>90</v>
      </c>
      <c r="AV445" s="13" t="s">
        <v>40</v>
      </c>
      <c r="AW445" s="13" t="s">
        <v>38</v>
      </c>
      <c r="AX445" s="13" t="s">
        <v>81</v>
      </c>
      <c r="AY445" s="217" t="s">
        <v>189</v>
      </c>
    </row>
    <row r="446" spans="1:65" s="13" customFormat="1" ht="10.199999999999999">
      <c r="B446" s="208"/>
      <c r="C446" s="209"/>
      <c r="D446" s="204" t="s">
        <v>200</v>
      </c>
      <c r="E446" s="210" t="s">
        <v>32</v>
      </c>
      <c r="F446" s="211" t="s">
        <v>264</v>
      </c>
      <c r="G446" s="209"/>
      <c r="H446" s="210" t="s">
        <v>32</v>
      </c>
      <c r="I446" s="212"/>
      <c r="J446" s="209"/>
      <c r="K446" s="209"/>
      <c r="L446" s="213"/>
      <c r="M446" s="214"/>
      <c r="N446" s="215"/>
      <c r="O446" s="215"/>
      <c r="P446" s="215"/>
      <c r="Q446" s="215"/>
      <c r="R446" s="215"/>
      <c r="S446" s="215"/>
      <c r="T446" s="216"/>
      <c r="AT446" s="217" t="s">
        <v>200</v>
      </c>
      <c r="AU446" s="217" t="s">
        <v>90</v>
      </c>
      <c r="AV446" s="13" t="s">
        <v>40</v>
      </c>
      <c r="AW446" s="13" t="s">
        <v>38</v>
      </c>
      <c r="AX446" s="13" t="s">
        <v>81</v>
      </c>
      <c r="AY446" s="217" t="s">
        <v>189</v>
      </c>
    </row>
    <row r="447" spans="1:65" s="13" customFormat="1" ht="10.199999999999999">
      <c r="B447" s="208"/>
      <c r="C447" s="209"/>
      <c r="D447" s="204" t="s">
        <v>200</v>
      </c>
      <c r="E447" s="210" t="s">
        <v>32</v>
      </c>
      <c r="F447" s="211" t="s">
        <v>202</v>
      </c>
      <c r="G447" s="209"/>
      <c r="H447" s="210" t="s">
        <v>32</v>
      </c>
      <c r="I447" s="212"/>
      <c r="J447" s="209"/>
      <c r="K447" s="209"/>
      <c r="L447" s="213"/>
      <c r="M447" s="214"/>
      <c r="N447" s="215"/>
      <c r="O447" s="215"/>
      <c r="P447" s="215"/>
      <c r="Q447" s="215"/>
      <c r="R447" s="215"/>
      <c r="S447" s="215"/>
      <c r="T447" s="216"/>
      <c r="AT447" s="217" t="s">
        <v>200</v>
      </c>
      <c r="AU447" s="217" t="s">
        <v>90</v>
      </c>
      <c r="AV447" s="13" t="s">
        <v>40</v>
      </c>
      <c r="AW447" s="13" t="s">
        <v>38</v>
      </c>
      <c r="AX447" s="13" t="s">
        <v>81</v>
      </c>
      <c r="AY447" s="217" t="s">
        <v>189</v>
      </c>
    </row>
    <row r="448" spans="1:65" s="14" customFormat="1" ht="10.199999999999999">
      <c r="B448" s="218"/>
      <c r="C448" s="219"/>
      <c r="D448" s="204" t="s">
        <v>200</v>
      </c>
      <c r="E448" s="220" t="s">
        <v>32</v>
      </c>
      <c r="F448" s="221" t="s">
        <v>488</v>
      </c>
      <c r="G448" s="219"/>
      <c r="H448" s="222">
        <v>64.84</v>
      </c>
      <c r="I448" s="223"/>
      <c r="J448" s="219"/>
      <c r="K448" s="219"/>
      <c r="L448" s="224"/>
      <c r="M448" s="225"/>
      <c r="N448" s="226"/>
      <c r="O448" s="226"/>
      <c r="P448" s="226"/>
      <c r="Q448" s="226"/>
      <c r="R448" s="226"/>
      <c r="S448" s="226"/>
      <c r="T448" s="227"/>
      <c r="AT448" s="228" t="s">
        <v>200</v>
      </c>
      <c r="AU448" s="228" t="s">
        <v>90</v>
      </c>
      <c r="AV448" s="14" t="s">
        <v>90</v>
      </c>
      <c r="AW448" s="14" t="s">
        <v>38</v>
      </c>
      <c r="AX448" s="14" t="s">
        <v>81</v>
      </c>
      <c r="AY448" s="228" t="s">
        <v>189</v>
      </c>
    </row>
    <row r="449" spans="1:65" s="14" customFormat="1" ht="10.199999999999999">
      <c r="B449" s="218"/>
      <c r="C449" s="219"/>
      <c r="D449" s="204" t="s">
        <v>200</v>
      </c>
      <c r="E449" s="220" t="s">
        <v>32</v>
      </c>
      <c r="F449" s="221" t="s">
        <v>489</v>
      </c>
      <c r="G449" s="219"/>
      <c r="H449" s="222">
        <v>60.04</v>
      </c>
      <c r="I449" s="223"/>
      <c r="J449" s="219"/>
      <c r="K449" s="219"/>
      <c r="L449" s="224"/>
      <c r="M449" s="225"/>
      <c r="N449" s="226"/>
      <c r="O449" s="226"/>
      <c r="P449" s="226"/>
      <c r="Q449" s="226"/>
      <c r="R449" s="226"/>
      <c r="S449" s="226"/>
      <c r="T449" s="227"/>
      <c r="AT449" s="228" t="s">
        <v>200</v>
      </c>
      <c r="AU449" s="228" t="s">
        <v>90</v>
      </c>
      <c r="AV449" s="14" t="s">
        <v>90</v>
      </c>
      <c r="AW449" s="14" t="s">
        <v>38</v>
      </c>
      <c r="AX449" s="14" t="s">
        <v>81</v>
      </c>
      <c r="AY449" s="228" t="s">
        <v>189</v>
      </c>
    </row>
    <row r="450" spans="1:65" s="14" customFormat="1" ht="10.199999999999999">
      <c r="B450" s="218"/>
      <c r="C450" s="219"/>
      <c r="D450" s="204" t="s">
        <v>200</v>
      </c>
      <c r="E450" s="220" t="s">
        <v>32</v>
      </c>
      <c r="F450" s="221" t="s">
        <v>490</v>
      </c>
      <c r="G450" s="219"/>
      <c r="H450" s="222">
        <v>1633.64</v>
      </c>
      <c r="I450" s="223"/>
      <c r="J450" s="219"/>
      <c r="K450" s="219"/>
      <c r="L450" s="224"/>
      <c r="M450" s="225"/>
      <c r="N450" s="226"/>
      <c r="O450" s="226"/>
      <c r="P450" s="226"/>
      <c r="Q450" s="226"/>
      <c r="R450" s="226"/>
      <c r="S450" s="226"/>
      <c r="T450" s="227"/>
      <c r="AT450" s="228" t="s">
        <v>200</v>
      </c>
      <c r="AU450" s="228" t="s">
        <v>90</v>
      </c>
      <c r="AV450" s="14" t="s">
        <v>90</v>
      </c>
      <c r="AW450" s="14" t="s">
        <v>38</v>
      </c>
      <c r="AX450" s="14" t="s">
        <v>81</v>
      </c>
      <c r="AY450" s="228" t="s">
        <v>189</v>
      </c>
    </row>
    <row r="451" spans="1:65" s="14" customFormat="1" ht="10.199999999999999">
      <c r="B451" s="218"/>
      <c r="C451" s="219"/>
      <c r="D451" s="204" t="s">
        <v>200</v>
      </c>
      <c r="E451" s="220" t="s">
        <v>32</v>
      </c>
      <c r="F451" s="221" t="s">
        <v>214</v>
      </c>
      <c r="G451" s="219"/>
      <c r="H451" s="222">
        <v>-220.75</v>
      </c>
      <c r="I451" s="223"/>
      <c r="J451" s="219"/>
      <c r="K451" s="219"/>
      <c r="L451" s="224"/>
      <c r="M451" s="225"/>
      <c r="N451" s="226"/>
      <c r="O451" s="226"/>
      <c r="P451" s="226"/>
      <c r="Q451" s="226"/>
      <c r="R451" s="226"/>
      <c r="S451" s="226"/>
      <c r="T451" s="227"/>
      <c r="AT451" s="228" t="s">
        <v>200</v>
      </c>
      <c r="AU451" s="228" t="s">
        <v>90</v>
      </c>
      <c r="AV451" s="14" t="s">
        <v>90</v>
      </c>
      <c r="AW451" s="14" t="s">
        <v>38</v>
      </c>
      <c r="AX451" s="14" t="s">
        <v>81</v>
      </c>
      <c r="AY451" s="228" t="s">
        <v>189</v>
      </c>
    </row>
    <row r="452" spans="1:65" s="15" customFormat="1" ht="10.199999999999999">
      <c r="B452" s="229"/>
      <c r="C452" s="230"/>
      <c r="D452" s="204" t="s">
        <v>200</v>
      </c>
      <c r="E452" s="231" t="s">
        <v>32</v>
      </c>
      <c r="F452" s="232" t="s">
        <v>204</v>
      </c>
      <c r="G452" s="230"/>
      <c r="H452" s="233">
        <v>1537.77</v>
      </c>
      <c r="I452" s="234"/>
      <c r="J452" s="230"/>
      <c r="K452" s="230"/>
      <c r="L452" s="235"/>
      <c r="M452" s="236"/>
      <c r="N452" s="237"/>
      <c r="O452" s="237"/>
      <c r="P452" s="237"/>
      <c r="Q452" s="237"/>
      <c r="R452" s="237"/>
      <c r="S452" s="237"/>
      <c r="T452" s="238"/>
      <c r="AT452" s="239" t="s">
        <v>200</v>
      </c>
      <c r="AU452" s="239" t="s">
        <v>90</v>
      </c>
      <c r="AV452" s="15" t="s">
        <v>196</v>
      </c>
      <c r="AW452" s="15" t="s">
        <v>38</v>
      </c>
      <c r="AX452" s="15" t="s">
        <v>40</v>
      </c>
      <c r="AY452" s="239" t="s">
        <v>189</v>
      </c>
    </row>
    <row r="453" spans="1:65" s="2" customFormat="1" ht="16.5" customHeight="1">
      <c r="A453" s="37"/>
      <c r="B453" s="38"/>
      <c r="C453" s="191" t="s">
        <v>572</v>
      </c>
      <c r="D453" s="191" t="s">
        <v>191</v>
      </c>
      <c r="E453" s="192" t="s">
        <v>573</v>
      </c>
      <c r="F453" s="193" t="s">
        <v>574</v>
      </c>
      <c r="G453" s="194" t="s">
        <v>281</v>
      </c>
      <c r="H453" s="195">
        <v>2.4660000000000002</v>
      </c>
      <c r="I453" s="196"/>
      <c r="J453" s="197">
        <f>ROUND(I453*H453,2)</f>
        <v>0</v>
      </c>
      <c r="K453" s="193" t="s">
        <v>195</v>
      </c>
      <c r="L453" s="42"/>
      <c r="M453" s="198" t="s">
        <v>32</v>
      </c>
      <c r="N453" s="199" t="s">
        <v>52</v>
      </c>
      <c r="O453" s="67"/>
      <c r="P453" s="200">
        <f>O453*H453</f>
        <v>0</v>
      </c>
      <c r="Q453" s="200">
        <v>2.45329</v>
      </c>
      <c r="R453" s="200">
        <f>Q453*H453</f>
        <v>6.0498131400000004</v>
      </c>
      <c r="S453" s="200">
        <v>0</v>
      </c>
      <c r="T453" s="201">
        <f>S453*H453</f>
        <v>0</v>
      </c>
      <c r="U453" s="37"/>
      <c r="V453" s="37"/>
      <c r="W453" s="37"/>
      <c r="X453" s="37"/>
      <c r="Y453" s="37"/>
      <c r="Z453" s="37"/>
      <c r="AA453" s="37"/>
      <c r="AB453" s="37"/>
      <c r="AC453" s="37"/>
      <c r="AD453" s="37"/>
      <c r="AE453" s="37"/>
      <c r="AR453" s="202" t="s">
        <v>196</v>
      </c>
      <c r="AT453" s="202" t="s">
        <v>191</v>
      </c>
      <c r="AU453" s="202" t="s">
        <v>90</v>
      </c>
      <c r="AY453" s="19" t="s">
        <v>189</v>
      </c>
      <c r="BE453" s="203">
        <f>IF(N453="základní",J453,0)</f>
        <v>0</v>
      </c>
      <c r="BF453" s="203">
        <f>IF(N453="snížená",J453,0)</f>
        <v>0</v>
      </c>
      <c r="BG453" s="203">
        <f>IF(N453="zákl. přenesená",J453,0)</f>
        <v>0</v>
      </c>
      <c r="BH453" s="203">
        <f>IF(N453="sníž. přenesená",J453,0)</f>
        <v>0</v>
      </c>
      <c r="BI453" s="203">
        <f>IF(N453="nulová",J453,0)</f>
        <v>0</v>
      </c>
      <c r="BJ453" s="19" t="s">
        <v>40</v>
      </c>
      <c r="BK453" s="203">
        <f>ROUND(I453*H453,2)</f>
        <v>0</v>
      </c>
      <c r="BL453" s="19" t="s">
        <v>196</v>
      </c>
      <c r="BM453" s="202" t="s">
        <v>575</v>
      </c>
    </row>
    <row r="454" spans="1:65" s="2" customFormat="1" ht="57.6">
      <c r="A454" s="37"/>
      <c r="B454" s="38"/>
      <c r="C454" s="39"/>
      <c r="D454" s="204" t="s">
        <v>198</v>
      </c>
      <c r="E454" s="39"/>
      <c r="F454" s="205" t="s">
        <v>576</v>
      </c>
      <c r="G454" s="39"/>
      <c r="H454" s="39"/>
      <c r="I454" s="112"/>
      <c r="J454" s="39"/>
      <c r="K454" s="39"/>
      <c r="L454" s="42"/>
      <c r="M454" s="206"/>
      <c r="N454" s="207"/>
      <c r="O454" s="67"/>
      <c r="P454" s="67"/>
      <c r="Q454" s="67"/>
      <c r="R454" s="67"/>
      <c r="S454" s="67"/>
      <c r="T454" s="68"/>
      <c r="U454" s="37"/>
      <c r="V454" s="37"/>
      <c r="W454" s="37"/>
      <c r="X454" s="37"/>
      <c r="Y454" s="37"/>
      <c r="Z454" s="37"/>
      <c r="AA454" s="37"/>
      <c r="AB454" s="37"/>
      <c r="AC454" s="37"/>
      <c r="AD454" s="37"/>
      <c r="AE454" s="37"/>
      <c r="AT454" s="19" t="s">
        <v>198</v>
      </c>
      <c r="AU454" s="19" t="s">
        <v>90</v>
      </c>
    </row>
    <row r="455" spans="1:65" s="13" customFormat="1" ht="10.199999999999999">
      <c r="B455" s="208"/>
      <c r="C455" s="209"/>
      <c r="D455" s="204" t="s">
        <v>200</v>
      </c>
      <c r="E455" s="210" t="s">
        <v>32</v>
      </c>
      <c r="F455" s="211" t="s">
        <v>202</v>
      </c>
      <c r="G455" s="209"/>
      <c r="H455" s="210" t="s">
        <v>32</v>
      </c>
      <c r="I455" s="212"/>
      <c r="J455" s="209"/>
      <c r="K455" s="209"/>
      <c r="L455" s="213"/>
      <c r="M455" s="214"/>
      <c r="N455" s="215"/>
      <c r="O455" s="215"/>
      <c r="P455" s="215"/>
      <c r="Q455" s="215"/>
      <c r="R455" s="215"/>
      <c r="S455" s="215"/>
      <c r="T455" s="216"/>
      <c r="AT455" s="217" t="s">
        <v>200</v>
      </c>
      <c r="AU455" s="217" t="s">
        <v>90</v>
      </c>
      <c r="AV455" s="13" t="s">
        <v>40</v>
      </c>
      <c r="AW455" s="13" t="s">
        <v>38</v>
      </c>
      <c r="AX455" s="13" t="s">
        <v>81</v>
      </c>
      <c r="AY455" s="217" t="s">
        <v>189</v>
      </c>
    </row>
    <row r="456" spans="1:65" s="13" customFormat="1" ht="10.199999999999999">
      <c r="B456" s="208"/>
      <c r="C456" s="209"/>
      <c r="D456" s="204" t="s">
        <v>200</v>
      </c>
      <c r="E456" s="210" t="s">
        <v>32</v>
      </c>
      <c r="F456" s="211" t="s">
        <v>577</v>
      </c>
      <c r="G456" s="209"/>
      <c r="H456" s="210" t="s">
        <v>32</v>
      </c>
      <c r="I456" s="212"/>
      <c r="J456" s="209"/>
      <c r="K456" s="209"/>
      <c r="L456" s="213"/>
      <c r="M456" s="214"/>
      <c r="N456" s="215"/>
      <c r="O456" s="215"/>
      <c r="P456" s="215"/>
      <c r="Q456" s="215"/>
      <c r="R456" s="215"/>
      <c r="S456" s="215"/>
      <c r="T456" s="216"/>
      <c r="AT456" s="217" t="s">
        <v>200</v>
      </c>
      <c r="AU456" s="217" t="s">
        <v>90</v>
      </c>
      <c r="AV456" s="13" t="s">
        <v>40</v>
      </c>
      <c r="AW456" s="13" t="s">
        <v>38</v>
      </c>
      <c r="AX456" s="13" t="s">
        <v>81</v>
      </c>
      <c r="AY456" s="217" t="s">
        <v>189</v>
      </c>
    </row>
    <row r="457" spans="1:65" s="14" customFormat="1" ht="10.199999999999999">
      <c r="B457" s="218"/>
      <c r="C457" s="219"/>
      <c r="D457" s="204" t="s">
        <v>200</v>
      </c>
      <c r="E457" s="220" t="s">
        <v>32</v>
      </c>
      <c r="F457" s="221" t="s">
        <v>578</v>
      </c>
      <c r="G457" s="219"/>
      <c r="H457" s="222">
        <v>2.4660000000000002</v>
      </c>
      <c r="I457" s="223"/>
      <c r="J457" s="219"/>
      <c r="K457" s="219"/>
      <c r="L457" s="224"/>
      <c r="M457" s="225"/>
      <c r="N457" s="226"/>
      <c r="O457" s="226"/>
      <c r="P457" s="226"/>
      <c r="Q457" s="226"/>
      <c r="R457" s="226"/>
      <c r="S457" s="226"/>
      <c r="T457" s="227"/>
      <c r="AT457" s="228" t="s">
        <v>200</v>
      </c>
      <c r="AU457" s="228" t="s">
        <v>90</v>
      </c>
      <c r="AV457" s="14" t="s">
        <v>90</v>
      </c>
      <c r="AW457" s="14" t="s">
        <v>38</v>
      </c>
      <c r="AX457" s="14" t="s">
        <v>81</v>
      </c>
      <c r="AY457" s="228" t="s">
        <v>189</v>
      </c>
    </row>
    <row r="458" spans="1:65" s="15" customFormat="1" ht="10.199999999999999">
      <c r="B458" s="229"/>
      <c r="C458" s="230"/>
      <c r="D458" s="204" t="s">
        <v>200</v>
      </c>
      <c r="E458" s="231" t="s">
        <v>32</v>
      </c>
      <c r="F458" s="232" t="s">
        <v>204</v>
      </c>
      <c r="G458" s="230"/>
      <c r="H458" s="233">
        <v>2.4660000000000002</v>
      </c>
      <c r="I458" s="234"/>
      <c r="J458" s="230"/>
      <c r="K458" s="230"/>
      <c r="L458" s="235"/>
      <c r="M458" s="236"/>
      <c r="N458" s="237"/>
      <c r="O458" s="237"/>
      <c r="P458" s="237"/>
      <c r="Q458" s="237"/>
      <c r="R458" s="237"/>
      <c r="S458" s="237"/>
      <c r="T458" s="238"/>
      <c r="AT458" s="239" t="s">
        <v>200</v>
      </c>
      <c r="AU458" s="239" t="s">
        <v>90</v>
      </c>
      <c r="AV458" s="15" t="s">
        <v>196</v>
      </c>
      <c r="AW458" s="15" t="s">
        <v>38</v>
      </c>
      <c r="AX458" s="15" t="s">
        <v>40</v>
      </c>
      <c r="AY458" s="239" t="s">
        <v>189</v>
      </c>
    </row>
    <row r="459" spans="1:65" s="2" customFormat="1" ht="16.5" customHeight="1">
      <c r="A459" s="37"/>
      <c r="B459" s="38"/>
      <c r="C459" s="191" t="s">
        <v>579</v>
      </c>
      <c r="D459" s="191" t="s">
        <v>191</v>
      </c>
      <c r="E459" s="192" t="s">
        <v>580</v>
      </c>
      <c r="F459" s="193" t="s">
        <v>581</v>
      </c>
      <c r="G459" s="194" t="s">
        <v>117</v>
      </c>
      <c r="H459" s="195">
        <v>19.763999999999999</v>
      </c>
      <c r="I459" s="196"/>
      <c r="J459" s="197">
        <f>ROUND(I459*H459,2)</f>
        <v>0</v>
      </c>
      <c r="K459" s="193" t="s">
        <v>195</v>
      </c>
      <c r="L459" s="42"/>
      <c r="M459" s="198" t="s">
        <v>32</v>
      </c>
      <c r="N459" s="199" t="s">
        <v>52</v>
      </c>
      <c r="O459" s="67"/>
      <c r="P459" s="200">
        <f>O459*H459</f>
        <v>0</v>
      </c>
      <c r="Q459" s="200">
        <v>2.6900000000000001E-3</v>
      </c>
      <c r="R459" s="200">
        <f>Q459*H459</f>
        <v>5.3165160000000003E-2</v>
      </c>
      <c r="S459" s="200">
        <v>0</v>
      </c>
      <c r="T459" s="201">
        <f>S459*H459</f>
        <v>0</v>
      </c>
      <c r="U459" s="37"/>
      <c r="V459" s="37"/>
      <c r="W459" s="37"/>
      <c r="X459" s="37"/>
      <c r="Y459" s="37"/>
      <c r="Z459" s="37"/>
      <c r="AA459" s="37"/>
      <c r="AB459" s="37"/>
      <c r="AC459" s="37"/>
      <c r="AD459" s="37"/>
      <c r="AE459" s="37"/>
      <c r="AR459" s="202" t="s">
        <v>196</v>
      </c>
      <c r="AT459" s="202" t="s">
        <v>191</v>
      </c>
      <c r="AU459" s="202" t="s">
        <v>90</v>
      </c>
      <c r="AY459" s="19" t="s">
        <v>189</v>
      </c>
      <c r="BE459" s="203">
        <f>IF(N459="základní",J459,0)</f>
        <v>0</v>
      </c>
      <c r="BF459" s="203">
        <f>IF(N459="snížená",J459,0)</f>
        <v>0</v>
      </c>
      <c r="BG459" s="203">
        <f>IF(N459="zákl. přenesená",J459,0)</f>
        <v>0</v>
      </c>
      <c r="BH459" s="203">
        <f>IF(N459="sníž. přenesená",J459,0)</f>
        <v>0</v>
      </c>
      <c r="BI459" s="203">
        <f>IF(N459="nulová",J459,0)</f>
        <v>0</v>
      </c>
      <c r="BJ459" s="19" t="s">
        <v>40</v>
      </c>
      <c r="BK459" s="203">
        <f>ROUND(I459*H459,2)</f>
        <v>0</v>
      </c>
      <c r="BL459" s="19" t="s">
        <v>196</v>
      </c>
      <c r="BM459" s="202" t="s">
        <v>582</v>
      </c>
    </row>
    <row r="460" spans="1:65" s="2" customFormat="1" ht="38.4">
      <c r="A460" s="37"/>
      <c r="B460" s="38"/>
      <c r="C460" s="39"/>
      <c r="D460" s="204" t="s">
        <v>198</v>
      </c>
      <c r="E460" s="39"/>
      <c r="F460" s="205" t="s">
        <v>583</v>
      </c>
      <c r="G460" s="39"/>
      <c r="H460" s="39"/>
      <c r="I460" s="112"/>
      <c r="J460" s="39"/>
      <c r="K460" s="39"/>
      <c r="L460" s="42"/>
      <c r="M460" s="206"/>
      <c r="N460" s="207"/>
      <c r="O460" s="67"/>
      <c r="P460" s="67"/>
      <c r="Q460" s="67"/>
      <c r="R460" s="67"/>
      <c r="S460" s="67"/>
      <c r="T460" s="68"/>
      <c r="U460" s="37"/>
      <c r="V460" s="37"/>
      <c r="W460" s="37"/>
      <c r="X460" s="37"/>
      <c r="Y460" s="37"/>
      <c r="Z460" s="37"/>
      <c r="AA460" s="37"/>
      <c r="AB460" s="37"/>
      <c r="AC460" s="37"/>
      <c r="AD460" s="37"/>
      <c r="AE460" s="37"/>
      <c r="AT460" s="19" t="s">
        <v>198</v>
      </c>
      <c r="AU460" s="19" t="s">
        <v>90</v>
      </c>
    </row>
    <row r="461" spans="1:65" s="13" customFormat="1" ht="10.199999999999999">
      <c r="B461" s="208"/>
      <c r="C461" s="209"/>
      <c r="D461" s="204" t="s">
        <v>200</v>
      </c>
      <c r="E461" s="210" t="s">
        <v>32</v>
      </c>
      <c r="F461" s="211" t="s">
        <v>202</v>
      </c>
      <c r="G461" s="209"/>
      <c r="H461" s="210" t="s">
        <v>32</v>
      </c>
      <c r="I461" s="212"/>
      <c r="J461" s="209"/>
      <c r="K461" s="209"/>
      <c r="L461" s="213"/>
      <c r="M461" s="214"/>
      <c r="N461" s="215"/>
      <c r="O461" s="215"/>
      <c r="P461" s="215"/>
      <c r="Q461" s="215"/>
      <c r="R461" s="215"/>
      <c r="S461" s="215"/>
      <c r="T461" s="216"/>
      <c r="AT461" s="217" t="s">
        <v>200</v>
      </c>
      <c r="AU461" s="217" t="s">
        <v>90</v>
      </c>
      <c r="AV461" s="13" t="s">
        <v>40</v>
      </c>
      <c r="AW461" s="13" t="s">
        <v>38</v>
      </c>
      <c r="AX461" s="13" t="s">
        <v>81</v>
      </c>
      <c r="AY461" s="217" t="s">
        <v>189</v>
      </c>
    </row>
    <row r="462" spans="1:65" s="13" customFormat="1" ht="10.199999999999999">
      <c r="B462" s="208"/>
      <c r="C462" s="209"/>
      <c r="D462" s="204" t="s">
        <v>200</v>
      </c>
      <c r="E462" s="210" t="s">
        <v>32</v>
      </c>
      <c r="F462" s="211" t="s">
        <v>577</v>
      </c>
      <c r="G462" s="209"/>
      <c r="H462" s="210" t="s">
        <v>32</v>
      </c>
      <c r="I462" s="212"/>
      <c r="J462" s="209"/>
      <c r="K462" s="209"/>
      <c r="L462" s="213"/>
      <c r="M462" s="214"/>
      <c r="N462" s="215"/>
      <c r="O462" s="215"/>
      <c r="P462" s="215"/>
      <c r="Q462" s="215"/>
      <c r="R462" s="215"/>
      <c r="S462" s="215"/>
      <c r="T462" s="216"/>
      <c r="AT462" s="217" t="s">
        <v>200</v>
      </c>
      <c r="AU462" s="217" t="s">
        <v>90</v>
      </c>
      <c r="AV462" s="13" t="s">
        <v>40</v>
      </c>
      <c r="AW462" s="13" t="s">
        <v>38</v>
      </c>
      <c r="AX462" s="13" t="s">
        <v>81</v>
      </c>
      <c r="AY462" s="217" t="s">
        <v>189</v>
      </c>
    </row>
    <row r="463" spans="1:65" s="14" customFormat="1" ht="10.199999999999999">
      <c r="B463" s="218"/>
      <c r="C463" s="219"/>
      <c r="D463" s="204" t="s">
        <v>200</v>
      </c>
      <c r="E463" s="220" t="s">
        <v>32</v>
      </c>
      <c r="F463" s="221" t="s">
        <v>584</v>
      </c>
      <c r="G463" s="219"/>
      <c r="H463" s="222">
        <v>19.763999999999999</v>
      </c>
      <c r="I463" s="223"/>
      <c r="J463" s="219"/>
      <c r="K463" s="219"/>
      <c r="L463" s="224"/>
      <c r="M463" s="225"/>
      <c r="N463" s="226"/>
      <c r="O463" s="226"/>
      <c r="P463" s="226"/>
      <c r="Q463" s="226"/>
      <c r="R463" s="226"/>
      <c r="S463" s="226"/>
      <c r="T463" s="227"/>
      <c r="AT463" s="228" t="s">
        <v>200</v>
      </c>
      <c r="AU463" s="228" t="s">
        <v>90</v>
      </c>
      <c r="AV463" s="14" t="s">
        <v>90</v>
      </c>
      <c r="AW463" s="14" t="s">
        <v>38</v>
      </c>
      <c r="AX463" s="14" t="s">
        <v>81</v>
      </c>
      <c r="AY463" s="228" t="s">
        <v>189</v>
      </c>
    </row>
    <row r="464" spans="1:65" s="15" customFormat="1" ht="10.199999999999999">
      <c r="B464" s="229"/>
      <c r="C464" s="230"/>
      <c r="D464" s="204" t="s">
        <v>200</v>
      </c>
      <c r="E464" s="231" t="s">
        <v>32</v>
      </c>
      <c r="F464" s="232" t="s">
        <v>204</v>
      </c>
      <c r="G464" s="230"/>
      <c r="H464" s="233">
        <v>19.763999999999999</v>
      </c>
      <c r="I464" s="234"/>
      <c r="J464" s="230"/>
      <c r="K464" s="230"/>
      <c r="L464" s="235"/>
      <c r="M464" s="236"/>
      <c r="N464" s="237"/>
      <c r="O464" s="237"/>
      <c r="P464" s="237"/>
      <c r="Q464" s="237"/>
      <c r="R464" s="237"/>
      <c r="S464" s="237"/>
      <c r="T464" s="238"/>
      <c r="AT464" s="239" t="s">
        <v>200</v>
      </c>
      <c r="AU464" s="239" t="s">
        <v>90</v>
      </c>
      <c r="AV464" s="15" t="s">
        <v>196</v>
      </c>
      <c r="AW464" s="15" t="s">
        <v>38</v>
      </c>
      <c r="AX464" s="15" t="s">
        <v>40</v>
      </c>
      <c r="AY464" s="239" t="s">
        <v>189</v>
      </c>
    </row>
    <row r="465" spans="1:65" s="2" customFormat="1" ht="16.5" customHeight="1">
      <c r="A465" s="37"/>
      <c r="B465" s="38"/>
      <c r="C465" s="191" t="s">
        <v>585</v>
      </c>
      <c r="D465" s="191" t="s">
        <v>191</v>
      </c>
      <c r="E465" s="192" t="s">
        <v>586</v>
      </c>
      <c r="F465" s="193" t="s">
        <v>587</v>
      </c>
      <c r="G465" s="194" t="s">
        <v>117</v>
      </c>
      <c r="H465" s="195">
        <v>19.763999999999999</v>
      </c>
      <c r="I465" s="196"/>
      <c r="J465" s="197">
        <f>ROUND(I465*H465,2)</f>
        <v>0</v>
      </c>
      <c r="K465" s="193" t="s">
        <v>195</v>
      </c>
      <c r="L465" s="42"/>
      <c r="M465" s="198" t="s">
        <v>32</v>
      </c>
      <c r="N465" s="199" t="s">
        <v>52</v>
      </c>
      <c r="O465" s="67"/>
      <c r="P465" s="200">
        <f>O465*H465</f>
        <v>0</v>
      </c>
      <c r="Q465" s="200">
        <v>0</v>
      </c>
      <c r="R465" s="200">
        <f>Q465*H465</f>
        <v>0</v>
      </c>
      <c r="S465" s="200">
        <v>0</v>
      </c>
      <c r="T465" s="201">
        <f>S465*H465</f>
        <v>0</v>
      </c>
      <c r="U465" s="37"/>
      <c r="V465" s="37"/>
      <c r="W465" s="37"/>
      <c r="X465" s="37"/>
      <c r="Y465" s="37"/>
      <c r="Z465" s="37"/>
      <c r="AA465" s="37"/>
      <c r="AB465" s="37"/>
      <c r="AC465" s="37"/>
      <c r="AD465" s="37"/>
      <c r="AE465" s="37"/>
      <c r="AR465" s="202" t="s">
        <v>196</v>
      </c>
      <c r="AT465" s="202" t="s">
        <v>191</v>
      </c>
      <c r="AU465" s="202" t="s">
        <v>90</v>
      </c>
      <c r="AY465" s="19" t="s">
        <v>189</v>
      </c>
      <c r="BE465" s="203">
        <f>IF(N465="základní",J465,0)</f>
        <v>0</v>
      </c>
      <c r="BF465" s="203">
        <f>IF(N465="snížená",J465,0)</f>
        <v>0</v>
      </c>
      <c r="BG465" s="203">
        <f>IF(N465="zákl. přenesená",J465,0)</f>
        <v>0</v>
      </c>
      <c r="BH465" s="203">
        <f>IF(N465="sníž. přenesená",J465,0)</f>
        <v>0</v>
      </c>
      <c r="BI465" s="203">
        <f>IF(N465="nulová",J465,0)</f>
        <v>0</v>
      </c>
      <c r="BJ465" s="19" t="s">
        <v>40</v>
      </c>
      <c r="BK465" s="203">
        <f>ROUND(I465*H465,2)</f>
        <v>0</v>
      </c>
      <c r="BL465" s="19" t="s">
        <v>196</v>
      </c>
      <c r="BM465" s="202" t="s">
        <v>588</v>
      </c>
    </row>
    <row r="466" spans="1:65" s="2" customFormat="1" ht="38.4">
      <c r="A466" s="37"/>
      <c r="B466" s="38"/>
      <c r="C466" s="39"/>
      <c r="D466" s="204" t="s">
        <v>198</v>
      </c>
      <c r="E466" s="39"/>
      <c r="F466" s="205" t="s">
        <v>583</v>
      </c>
      <c r="G466" s="39"/>
      <c r="H466" s="39"/>
      <c r="I466" s="112"/>
      <c r="J466" s="39"/>
      <c r="K466" s="39"/>
      <c r="L466" s="42"/>
      <c r="M466" s="206"/>
      <c r="N466" s="207"/>
      <c r="O466" s="67"/>
      <c r="P466" s="67"/>
      <c r="Q466" s="67"/>
      <c r="R466" s="67"/>
      <c r="S466" s="67"/>
      <c r="T466" s="68"/>
      <c r="U466" s="37"/>
      <c r="V466" s="37"/>
      <c r="W466" s="37"/>
      <c r="X466" s="37"/>
      <c r="Y466" s="37"/>
      <c r="Z466" s="37"/>
      <c r="AA466" s="37"/>
      <c r="AB466" s="37"/>
      <c r="AC466" s="37"/>
      <c r="AD466" s="37"/>
      <c r="AE466" s="37"/>
      <c r="AT466" s="19" t="s">
        <v>198</v>
      </c>
      <c r="AU466" s="19" t="s">
        <v>90</v>
      </c>
    </row>
    <row r="467" spans="1:65" s="12" customFormat="1" ht="22.8" customHeight="1">
      <c r="B467" s="175"/>
      <c r="C467" s="176"/>
      <c r="D467" s="177" t="s">
        <v>80</v>
      </c>
      <c r="E467" s="189" t="s">
        <v>101</v>
      </c>
      <c r="F467" s="189" t="s">
        <v>589</v>
      </c>
      <c r="G467" s="176"/>
      <c r="H467" s="176"/>
      <c r="I467" s="179"/>
      <c r="J467" s="190">
        <f>BK467</f>
        <v>0</v>
      </c>
      <c r="K467" s="176"/>
      <c r="L467" s="181"/>
      <c r="M467" s="182"/>
      <c r="N467" s="183"/>
      <c r="O467" s="183"/>
      <c r="P467" s="184">
        <f>SUM(P468:P524)</f>
        <v>0</v>
      </c>
      <c r="Q467" s="183"/>
      <c r="R467" s="184">
        <f>SUM(R468:R524)</f>
        <v>49.055750060000001</v>
      </c>
      <c r="S467" s="183"/>
      <c r="T467" s="185">
        <f>SUM(T468:T524)</f>
        <v>0</v>
      </c>
      <c r="AR467" s="186" t="s">
        <v>40</v>
      </c>
      <c r="AT467" s="187" t="s">
        <v>80</v>
      </c>
      <c r="AU467" s="187" t="s">
        <v>40</v>
      </c>
      <c r="AY467" s="186" t="s">
        <v>189</v>
      </c>
      <c r="BK467" s="188">
        <f>SUM(BK468:BK524)</f>
        <v>0</v>
      </c>
    </row>
    <row r="468" spans="1:65" s="2" customFormat="1" ht="44.25" customHeight="1">
      <c r="A468" s="37"/>
      <c r="B468" s="38"/>
      <c r="C468" s="191" t="s">
        <v>590</v>
      </c>
      <c r="D468" s="191" t="s">
        <v>191</v>
      </c>
      <c r="E468" s="192" t="s">
        <v>591</v>
      </c>
      <c r="F468" s="193" t="s">
        <v>592</v>
      </c>
      <c r="G468" s="194" t="s">
        <v>99</v>
      </c>
      <c r="H468" s="195">
        <v>246.6</v>
      </c>
      <c r="I468" s="196"/>
      <c r="J468" s="197">
        <f>ROUND(I468*H468,2)</f>
        <v>0</v>
      </c>
      <c r="K468" s="193" t="s">
        <v>195</v>
      </c>
      <c r="L468" s="42"/>
      <c r="M468" s="198" t="s">
        <v>32</v>
      </c>
      <c r="N468" s="199" t="s">
        <v>52</v>
      </c>
      <c r="O468" s="67"/>
      <c r="P468" s="200">
        <f>O468*H468</f>
        <v>0</v>
      </c>
      <c r="Q468" s="200">
        <v>0</v>
      </c>
      <c r="R468" s="200">
        <f>Q468*H468</f>
        <v>0</v>
      </c>
      <c r="S468" s="200">
        <v>0</v>
      </c>
      <c r="T468" s="201">
        <f>S468*H468</f>
        <v>0</v>
      </c>
      <c r="U468" s="37"/>
      <c r="V468" s="37"/>
      <c r="W468" s="37"/>
      <c r="X468" s="37"/>
      <c r="Y468" s="37"/>
      <c r="Z468" s="37"/>
      <c r="AA468" s="37"/>
      <c r="AB468" s="37"/>
      <c r="AC468" s="37"/>
      <c r="AD468" s="37"/>
      <c r="AE468" s="37"/>
      <c r="AR468" s="202" t="s">
        <v>196</v>
      </c>
      <c r="AT468" s="202" t="s">
        <v>191</v>
      </c>
      <c r="AU468" s="202" t="s">
        <v>90</v>
      </c>
      <c r="AY468" s="19" t="s">
        <v>189</v>
      </c>
      <c r="BE468" s="203">
        <f>IF(N468="základní",J468,0)</f>
        <v>0</v>
      </c>
      <c r="BF468" s="203">
        <f>IF(N468="snížená",J468,0)</f>
        <v>0</v>
      </c>
      <c r="BG468" s="203">
        <f>IF(N468="zákl. přenesená",J468,0)</f>
        <v>0</v>
      </c>
      <c r="BH468" s="203">
        <f>IF(N468="sníž. přenesená",J468,0)</f>
        <v>0</v>
      </c>
      <c r="BI468" s="203">
        <f>IF(N468="nulová",J468,0)</f>
        <v>0</v>
      </c>
      <c r="BJ468" s="19" t="s">
        <v>40</v>
      </c>
      <c r="BK468" s="203">
        <f>ROUND(I468*H468,2)</f>
        <v>0</v>
      </c>
      <c r="BL468" s="19" t="s">
        <v>196</v>
      </c>
      <c r="BM468" s="202" t="s">
        <v>593</v>
      </c>
    </row>
    <row r="469" spans="1:65" s="2" customFormat="1" ht="67.2">
      <c r="A469" s="37"/>
      <c r="B469" s="38"/>
      <c r="C469" s="39"/>
      <c r="D469" s="204" t="s">
        <v>198</v>
      </c>
      <c r="E469" s="39"/>
      <c r="F469" s="205" t="s">
        <v>594</v>
      </c>
      <c r="G469" s="39"/>
      <c r="H469" s="39"/>
      <c r="I469" s="112"/>
      <c r="J469" s="39"/>
      <c r="K469" s="39"/>
      <c r="L469" s="42"/>
      <c r="M469" s="206"/>
      <c r="N469" s="207"/>
      <c r="O469" s="67"/>
      <c r="P469" s="67"/>
      <c r="Q469" s="67"/>
      <c r="R469" s="67"/>
      <c r="S469" s="67"/>
      <c r="T469" s="68"/>
      <c r="U469" s="37"/>
      <c r="V469" s="37"/>
      <c r="W469" s="37"/>
      <c r="X469" s="37"/>
      <c r="Y469" s="37"/>
      <c r="Z469" s="37"/>
      <c r="AA469" s="37"/>
      <c r="AB469" s="37"/>
      <c r="AC469" s="37"/>
      <c r="AD469" s="37"/>
      <c r="AE469" s="37"/>
      <c r="AT469" s="19" t="s">
        <v>198</v>
      </c>
      <c r="AU469" s="19" t="s">
        <v>90</v>
      </c>
    </row>
    <row r="470" spans="1:65" s="13" customFormat="1" ht="10.199999999999999">
      <c r="B470" s="208"/>
      <c r="C470" s="209"/>
      <c r="D470" s="204" t="s">
        <v>200</v>
      </c>
      <c r="E470" s="210" t="s">
        <v>32</v>
      </c>
      <c r="F470" s="211" t="s">
        <v>595</v>
      </c>
      <c r="G470" s="209"/>
      <c r="H470" s="210" t="s">
        <v>32</v>
      </c>
      <c r="I470" s="212"/>
      <c r="J470" s="209"/>
      <c r="K470" s="209"/>
      <c r="L470" s="213"/>
      <c r="M470" s="214"/>
      <c r="N470" s="215"/>
      <c r="O470" s="215"/>
      <c r="P470" s="215"/>
      <c r="Q470" s="215"/>
      <c r="R470" s="215"/>
      <c r="S470" s="215"/>
      <c r="T470" s="216"/>
      <c r="AT470" s="217" t="s">
        <v>200</v>
      </c>
      <c r="AU470" s="217" t="s">
        <v>90</v>
      </c>
      <c r="AV470" s="13" t="s">
        <v>40</v>
      </c>
      <c r="AW470" s="13" t="s">
        <v>38</v>
      </c>
      <c r="AX470" s="13" t="s">
        <v>81</v>
      </c>
      <c r="AY470" s="217" t="s">
        <v>189</v>
      </c>
    </row>
    <row r="471" spans="1:65" s="13" customFormat="1" ht="10.199999999999999">
      <c r="B471" s="208"/>
      <c r="C471" s="209"/>
      <c r="D471" s="204" t="s">
        <v>200</v>
      </c>
      <c r="E471" s="210" t="s">
        <v>32</v>
      </c>
      <c r="F471" s="211" t="s">
        <v>202</v>
      </c>
      <c r="G471" s="209"/>
      <c r="H471" s="210" t="s">
        <v>32</v>
      </c>
      <c r="I471" s="212"/>
      <c r="J471" s="209"/>
      <c r="K471" s="209"/>
      <c r="L471" s="213"/>
      <c r="M471" s="214"/>
      <c r="N471" s="215"/>
      <c r="O471" s="215"/>
      <c r="P471" s="215"/>
      <c r="Q471" s="215"/>
      <c r="R471" s="215"/>
      <c r="S471" s="215"/>
      <c r="T471" s="216"/>
      <c r="AT471" s="217" t="s">
        <v>200</v>
      </c>
      <c r="AU471" s="217" t="s">
        <v>90</v>
      </c>
      <c r="AV471" s="13" t="s">
        <v>40</v>
      </c>
      <c r="AW471" s="13" t="s">
        <v>38</v>
      </c>
      <c r="AX471" s="13" t="s">
        <v>81</v>
      </c>
      <c r="AY471" s="217" t="s">
        <v>189</v>
      </c>
    </row>
    <row r="472" spans="1:65" s="13" customFormat="1" ht="10.199999999999999">
      <c r="B472" s="208"/>
      <c r="C472" s="209"/>
      <c r="D472" s="204" t="s">
        <v>200</v>
      </c>
      <c r="E472" s="210" t="s">
        <v>32</v>
      </c>
      <c r="F472" s="211" t="s">
        <v>596</v>
      </c>
      <c r="G472" s="209"/>
      <c r="H472" s="210" t="s">
        <v>32</v>
      </c>
      <c r="I472" s="212"/>
      <c r="J472" s="209"/>
      <c r="K472" s="209"/>
      <c r="L472" s="213"/>
      <c r="M472" s="214"/>
      <c r="N472" s="215"/>
      <c r="O472" s="215"/>
      <c r="P472" s="215"/>
      <c r="Q472" s="215"/>
      <c r="R472" s="215"/>
      <c r="S472" s="215"/>
      <c r="T472" s="216"/>
      <c r="AT472" s="217" t="s">
        <v>200</v>
      </c>
      <c r="AU472" s="217" t="s">
        <v>90</v>
      </c>
      <c r="AV472" s="13" t="s">
        <v>40</v>
      </c>
      <c r="AW472" s="13" t="s">
        <v>38</v>
      </c>
      <c r="AX472" s="13" t="s">
        <v>81</v>
      </c>
      <c r="AY472" s="217" t="s">
        <v>189</v>
      </c>
    </row>
    <row r="473" spans="1:65" s="14" customFormat="1" ht="10.199999999999999">
      <c r="B473" s="218"/>
      <c r="C473" s="219"/>
      <c r="D473" s="204" t="s">
        <v>200</v>
      </c>
      <c r="E473" s="220" t="s">
        <v>32</v>
      </c>
      <c r="F473" s="221" t="s">
        <v>597</v>
      </c>
      <c r="G473" s="219"/>
      <c r="H473" s="222">
        <v>210.6</v>
      </c>
      <c r="I473" s="223"/>
      <c r="J473" s="219"/>
      <c r="K473" s="219"/>
      <c r="L473" s="224"/>
      <c r="M473" s="225"/>
      <c r="N473" s="226"/>
      <c r="O473" s="226"/>
      <c r="P473" s="226"/>
      <c r="Q473" s="226"/>
      <c r="R473" s="226"/>
      <c r="S473" s="226"/>
      <c r="T473" s="227"/>
      <c r="AT473" s="228" t="s">
        <v>200</v>
      </c>
      <c r="AU473" s="228" t="s">
        <v>90</v>
      </c>
      <c r="AV473" s="14" t="s">
        <v>90</v>
      </c>
      <c r="AW473" s="14" t="s">
        <v>38</v>
      </c>
      <c r="AX473" s="14" t="s">
        <v>81</v>
      </c>
      <c r="AY473" s="228" t="s">
        <v>189</v>
      </c>
    </row>
    <row r="474" spans="1:65" s="14" customFormat="1" ht="10.199999999999999">
      <c r="B474" s="218"/>
      <c r="C474" s="219"/>
      <c r="D474" s="204" t="s">
        <v>200</v>
      </c>
      <c r="E474" s="220" t="s">
        <v>32</v>
      </c>
      <c r="F474" s="221" t="s">
        <v>598</v>
      </c>
      <c r="G474" s="219"/>
      <c r="H474" s="222">
        <v>36</v>
      </c>
      <c r="I474" s="223"/>
      <c r="J474" s="219"/>
      <c r="K474" s="219"/>
      <c r="L474" s="224"/>
      <c r="M474" s="225"/>
      <c r="N474" s="226"/>
      <c r="O474" s="226"/>
      <c r="P474" s="226"/>
      <c r="Q474" s="226"/>
      <c r="R474" s="226"/>
      <c r="S474" s="226"/>
      <c r="T474" s="227"/>
      <c r="AT474" s="228" t="s">
        <v>200</v>
      </c>
      <c r="AU474" s="228" t="s">
        <v>90</v>
      </c>
      <c r="AV474" s="14" t="s">
        <v>90</v>
      </c>
      <c r="AW474" s="14" t="s">
        <v>38</v>
      </c>
      <c r="AX474" s="14" t="s">
        <v>81</v>
      </c>
      <c r="AY474" s="228" t="s">
        <v>189</v>
      </c>
    </row>
    <row r="475" spans="1:65" s="15" customFormat="1" ht="10.199999999999999">
      <c r="B475" s="229"/>
      <c r="C475" s="230"/>
      <c r="D475" s="204" t="s">
        <v>200</v>
      </c>
      <c r="E475" s="231" t="s">
        <v>32</v>
      </c>
      <c r="F475" s="232" t="s">
        <v>204</v>
      </c>
      <c r="G475" s="230"/>
      <c r="H475" s="233">
        <v>246.6</v>
      </c>
      <c r="I475" s="234"/>
      <c r="J475" s="230"/>
      <c r="K475" s="230"/>
      <c r="L475" s="235"/>
      <c r="M475" s="236"/>
      <c r="N475" s="237"/>
      <c r="O475" s="237"/>
      <c r="P475" s="237"/>
      <c r="Q475" s="237"/>
      <c r="R475" s="237"/>
      <c r="S475" s="237"/>
      <c r="T475" s="238"/>
      <c r="AT475" s="239" t="s">
        <v>200</v>
      </c>
      <c r="AU475" s="239" t="s">
        <v>90</v>
      </c>
      <c r="AV475" s="15" t="s">
        <v>196</v>
      </c>
      <c r="AW475" s="15" t="s">
        <v>38</v>
      </c>
      <c r="AX475" s="15" t="s">
        <v>40</v>
      </c>
      <c r="AY475" s="239" t="s">
        <v>189</v>
      </c>
    </row>
    <row r="476" spans="1:65" s="2" customFormat="1" ht="16.5" customHeight="1">
      <c r="A476" s="37"/>
      <c r="B476" s="38"/>
      <c r="C476" s="251" t="s">
        <v>599</v>
      </c>
      <c r="D476" s="251" t="s">
        <v>418</v>
      </c>
      <c r="E476" s="252" t="s">
        <v>600</v>
      </c>
      <c r="F476" s="253" t="s">
        <v>601</v>
      </c>
      <c r="G476" s="254" t="s">
        <v>99</v>
      </c>
      <c r="H476" s="255">
        <v>213.75899999999999</v>
      </c>
      <c r="I476" s="256"/>
      <c r="J476" s="257">
        <f>ROUND(I476*H476,2)</f>
        <v>0</v>
      </c>
      <c r="K476" s="253" t="s">
        <v>195</v>
      </c>
      <c r="L476" s="258"/>
      <c r="M476" s="259" t="s">
        <v>32</v>
      </c>
      <c r="N476" s="260" t="s">
        <v>52</v>
      </c>
      <c r="O476" s="67"/>
      <c r="P476" s="200">
        <f>O476*H476</f>
        <v>0</v>
      </c>
      <c r="Q476" s="200">
        <v>1.8000000000000001E-4</v>
      </c>
      <c r="R476" s="200">
        <f>Q476*H476</f>
        <v>3.8476620000000003E-2</v>
      </c>
      <c r="S476" s="200">
        <v>0</v>
      </c>
      <c r="T476" s="201">
        <f>S476*H476</f>
        <v>0</v>
      </c>
      <c r="U476" s="37"/>
      <c r="V476" s="37"/>
      <c r="W476" s="37"/>
      <c r="X476" s="37"/>
      <c r="Y476" s="37"/>
      <c r="Z476" s="37"/>
      <c r="AA476" s="37"/>
      <c r="AB476" s="37"/>
      <c r="AC476" s="37"/>
      <c r="AD476" s="37"/>
      <c r="AE476" s="37"/>
      <c r="AR476" s="202" t="s">
        <v>237</v>
      </c>
      <c r="AT476" s="202" t="s">
        <v>418</v>
      </c>
      <c r="AU476" s="202" t="s">
        <v>90</v>
      </c>
      <c r="AY476" s="19" t="s">
        <v>189</v>
      </c>
      <c r="BE476" s="203">
        <f>IF(N476="základní",J476,0)</f>
        <v>0</v>
      </c>
      <c r="BF476" s="203">
        <f>IF(N476="snížená",J476,0)</f>
        <v>0</v>
      </c>
      <c r="BG476" s="203">
        <f>IF(N476="zákl. přenesená",J476,0)</f>
        <v>0</v>
      </c>
      <c r="BH476" s="203">
        <f>IF(N476="sníž. přenesená",J476,0)</f>
        <v>0</v>
      </c>
      <c r="BI476" s="203">
        <f>IF(N476="nulová",J476,0)</f>
        <v>0</v>
      </c>
      <c r="BJ476" s="19" t="s">
        <v>40</v>
      </c>
      <c r="BK476" s="203">
        <f>ROUND(I476*H476,2)</f>
        <v>0</v>
      </c>
      <c r="BL476" s="19" t="s">
        <v>196</v>
      </c>
      <c r="BM476" s="202" t="s">
        <v>602</v>
      </c>
    </row>
    <row r="477" spans="1:65" s="2" customFormat="1" ht="19.2">
      <c r="A477" s="37"/>
      <c r="B477" s="38"/>
      <c r="C477" s="39"/>
      <c r="D477" s="204" t="s">
        <v>230</v>
      </c>
      <c r="E477" s="39"/>
      <c r="F477" s="205" t="s">
        <v>603</v>
      </c>
      <c r="G477" s="39"/>
      <c r="H477" s="39"/>
      <c r="I477" s="112"/>
      <c r="J477" s="39"/>
      <c r="K477" s="39"/>
      <c r="L477" s="42"/>
      <c r="M477" s="206"/>
      <c r="N477" s="207"/>
      <c r="O477" s="67"/>
      <c r="P477" s="67"/>
      <c r="Q477" s="67"/>
      <c r="R477" s="67"/>
      <c r="S477" s="67"/>
      <c r="T477" s="68"/>
      <c r="U477" s="37"/>
      <c r="V477" s="37"/>
      <c r="W477" s="37"/>
      <c r="X477" s="37"/>
      <c r="Y477" s="37"/>
      <c r="Z477" s="37"/>
      <c r="AA477" s="37"/>
      <c r="AB477" s="37"/>
      <c r="AC477" s="37"/>
      <c r="AD477" s="37"/>
      <c r="AE477" s="37"/>
      <c r="AT477" s="19" t="s">
        <v>230</v>
      </c>
      <c r="AU477" s="19" t="s">
        <v>90</v>
      </c>
    </row>
    <row r="478" spans="1:65" s="14" customFormat="1" ht="10.199999999999999">
      <c r="B478" s="218"/>
      <c r="C478" s="219"/>
      <c r="D478" s="204" t="s">
        <v>200</v>
      </c>
      <c r="E478" s="220" t="s">
        <v>32</v>
      </c>
      <c r="F478" s="221" t="s">
        <v>597</v>
      </c>
      <c r="G478" s="219"/>
      <c r="H478" s="222">
        <v>210.6</v>
      </c>
      <c r="I478" s="223"/>
      <c r="J478" s="219"/>
      <c r="K478" s="219"/>
      <c r="L478" s="224"/>
      <c r="M478" s="225"/>
      <c r="N478" s="226"/>
      <c r="O478" s="226"/>
      <c r="P478" s="226"/>
      <c r="Q478" s="226"/>
      <c r="R478" s="226"/>
      <c r="S478" s="226"/>
      <c r="T478" s="227"/>
      <c r="AT478" s="228" t="s">
        <v>200</v>
      </c>
      <c r="AU478" s="228" t="s">
        <v>90</v>
      </c>
      <c r="AV478" s="14" t="s">
        <v>90</v>
      </c>
      <c r="AW478" s="14" t="s">
        <v>38</v>
      </c>
      <c r="AX478" s="14" t="s">
        <v>40</v>
      </c>
      <c r="AY478" s="228" t="s">
        <v>189</v>
      </c>
    </row>
    <row r="479" spans="1:65" s="14" customFormat="1" ht="10.199999999999999">
      <c r="B479" s="218"/>
      <c r="C479" s="219"/>
      <c r="D479" s="204" t="s">
        <v>200</v>
      </c>
      <c r="E479" s="219"/>
      <c r="F479" s="221" t="s">
        <v>604</v>
      </c>
      <c r="G479" s="219"/>
      <c r="H479" s="222">
        <v>213.75899999999999</v>
      </c>
      <c r="I479" s="223"/>
      <c r="J479" s="219"/>
      <c r="K479" s="219"/>
      <c r="L479" s="224"/>
      <c r="M479" s="225"/>
      <c r="N479" s="226"/>
      <c r="O479" s="226"/>
      <c r="P479" s="226"/>
      <c r="Q479" s="226"/>
      <c r="R479" s="226"/>
      <c r="S479" s="226"/>
      <c r="T479" s="227"/>
      <c r="AT479" s="228" t="s">
        <v>200</v>
      </c>
      <c r="AU479" s="228" t="s">
        <v>90</v>
      </c>
      <c r="AV479" s="14" t="s">
        <v>90</v>
      </c>
      <c r="AW479" s="14" t="s">
        <v>4</v>
      </c>
      <c r="AX479" s="14" t="s">
        <v>40</v>
      </c>
      <c r="AY479" s="228" t="s">
        <v>189</v>
      </c>
    </row>
    <row r="480" spans="1:65" s="2" customFormat="1" ht="16.5" customHeight="1">
      <c r="A480" s="37"/>
      <c r="B480" s="38"/>
      <c r="C480" s="251" t="s">
        <v>605</v>
      </c>
      <c r="D480" s="251" t="s">
        <v>418</v>
      </c>
      <c r="E480" s="252" t="s">
        <v>606</v>
      </c>
      <c r="F480" s="253" t="s">
        <v>607</v>
      </c>
      <c r="G480" s="254" t="s">
        <v>99</v>
      </c>
      <c r="H480" s="255">
        <v>36.54</v>
      </c>
      <c r="I480" s="256"/>
      <c r="J480" s="257">
        <f>ROUND(I480*H480,2)</f>
        <v>0</v>
      </c>
      <c r="K480" s="253" t="s">
        <v>195</v>
      </c>
      <c r="L480" s="258"/>
      <c r="M480" s="259" t="s">
        <v>32</v>
      </c>
      <c r="N480" s="260" t="s">
        <v>52</v>
      </c>
      <c r="O480" s="67"/>
      <c r="P480" s="200">
        <f>O480*H480</f>
        <v>0</v>
      </c>
      <c r="Q480" s="200">
        <v>6.4000000000000005E-4</v>
      </c>
      <c r="R480" s="200">
        <f>Q480*H480</f>
        <v>2.3385600000000003E-2</v>
      </c>
      <c r="S480" s="200">
        <v>0</v>
      </c>
      <c r="T480" s="201">
        <f>S480*H480</f>
        <v>0</v>
      </c>
      <c r="U480" s="37"/>
      <c r="V480" s="37"/>
      <c r="W480" s="37"/>
      <c r="X480" s="37"/>
      <c r="Y480" s="37"/>
      <c r="Z480" s="37"/>
      <c r="AA480" s="37"/>
      <c r="AB480" s="37"/>
      <c r="AC480" s="37"/>
      <c r="AD480" s="37"/>
      <c r="AE480" s="37"/>
      <c r="AR480" s="202" t="s">
        <v>237</v>
      </c>
      <c r="AT480" s="202" t="s">
        <v>418</v>
      </c>
      <c r="AU480" s="202" t="s">
        <v>90</v>
      </c>
      <c r="AY480" s="19" t="s">
        <v>189</v>
      </c>
      <c r="BE480" s="203">
        <f>IF(N480="základní",J480,0)</f>
        <v>0</v>
      </c>
      <c r="BF480" s="203">
        <f>IF(N480="snížená",J480,0)</f>
        <v>0</v>
      </c>
      <c r="BG480" s="203">
        <f>IF(N480="zákl. přenesená",J480,0)</f>
        <v>0</v>
      </c>
      <c r="BH480" s="203">
        <f>IF(N480="sníž. přenesená",J480,0)</f>
        <v>0</v>
      </c>
      <c r="BI480" s="203">
        <f>IF(N480="nulová",J480,0)</f>
        <v>0</v>
      </c>
      <c r="BJ480" s="19" t="s">
        <v>40</v>
      </c>
      <c r="BK480" s="203">
        <f>ROUND(I480*H480,2)</f>
        <v>0</v>
      </c>
      <c r="BL480" s="19" t="s">
        <v>196</v>
      </c>
      <c r="BM480" s="202" t="s">
        <v>608</v>
      </c>
    </row>
    <row r="481" spans="1:65" s="2" customFormat="1" ht="19.2">
      <c r="A481" s="37"/>
      <c r="B481" s="38"/>
      <c r="C481" s="39"/>
      <c r="D481" s="204" t="s">
        <v>230</v>
      </c>
      <c r="E481" s="39"/>
      <c r="F481" s="205" t="s">
        <v>603</v>
      </c>
      <c r="G481" s="39"/>
      <c r="H481" s="39"/>
      <c r="I481" s="112"/>
      <c r="J481" s="39"/>
      <c r="K481" s="39"/>
      <c r="L481" s="42"/>
      <c r="M481" s="206"/>
      <c r="N481" s="207"/>
      <c r="O481" s="67"/>
      <c r="P481" s="67"/>
      <c r="Q481" s="67"/>
      <c r="R481" s="67"/>
      <c r="S481" s="67"/>
      <c r="T481" s="68"/>
      <c r="U481" s="37"/>
      <c r="V481" s="37"/>
      <c r="W481" s="37"/>
      <c r="X481" s="37"/>
      <c r="Y481" s="37"/>
      <c r="Z481" s="37"/>
      <c r="AA481" s="37"/>
      <c r="AB481" s="37"/>
      <c r="AC481" s="37"/>
      <c r="AD481" s="37"/>
      <c r="AE481" s="37"/>
      <c r="AT481" s="19" t="s">
        <v>230</v>
      </c>
      <c r="AU481" s="19" t="s">
        <v>90</v>
      </c>
    </row>
    <row r="482" spans="1:65" s="14" customFormat="1" ht="10.199999999999999">
      <c r="B482" s="218"/>
      <c r="C482" s="219"/>
      <c r="D482" s="204" t="s">
        <v>200</v>
      </c>
      <c r="E482" s="220" t="s">
        <v>32</v>
      </c>
      <c r="F482" s="221" t="s">
        <v>598</v>
      </c>
      <c r="G482" s="219"/>
      <c r="H482" s="222">
        <v>36</v>
      </c>
      <c r="I482" s="223"/>
      <c r="J482" s="219"/>
      <c r="K482" s="219"/>
      <c r="L482" s="224"/>
      <c r="M482" s="225"/>
      <c r="N482" s="226"/>
      <c r="O482" s="226"/>
      <c r="P482" s="226"/>
      <c r="Q482" s="226"/>
      <c r="R482" s="226"/>
      <c r="S482" s="226"/>
      <c r="T482" s="227"/>
      <c r="AT482" s="228" t="s">
        <v>200</v>
      </c>
      <c r="AU482" s="228" t="s">
        <v>90</v>
      </c>
      <c r="AV482" s="14" t="s">
        <v>90</v>
      </c>
      <c r="AW482" s="14" t="s">
        <v>38</v>
      </c>
      <c r="AX482" s="14" t="s">
        <v>40</v>
      </c>
      <c r="AY482" s="228" t="s">
        <v>189</v>
      </c>
    </row>
    <row r="483" spans="1:65" s="14" customFormat="1" ht="10.199999999999999">
      <c r="B483" s="218"/>
      <c r="C483" s="219"/>
      <c r="D483" s="204" t="s">
        <v>200</v>
      </c>
      <c r="E483" s="219"/>
      <c r="F483" s="221" t="s">
        <v>609</v>
      </c>
      <c r="G483" s="219"/>
      <c r="H483" s="222">
        <v>36.54</v>
      </c>
      <c r="I483" s="223"/>
      <c r="J483" s="219"/>
      <c r="K483" s="219"/>
      <c r="L483" s="224"/>
      <c r="M483" s="225"/>
      <c r="N483" s="226"/>
      <c r="O483" s="226"/>
      <c r="P483" s="226"/>
      <c r="Q483" s="226"/>
      <c r="R483" s="226"/>
      <c r="S483" s="226"/>
      <c r="T483" s="227"/>
      <c r="AT483" s="228" t="s">
        <v>200</v>
      </c>
      <c r="AU483" s="228" t="s">
        <v>90</v>
      </c>
      <c r="AV483" s="14" t="s">
        <v>90</v>
      </c>
      <c r="AW483" s="14" t="s">
        <v>4</v>
      </c>
      <c r="AX483" s="14" t="s">
        <v>40</v>
      </c>
      <c r="AY483" s="228" t="s">
        <v>189</v>
      </c>
    </row>
    <row r="484" spans="1:65" s="2" customFormat="1" ht="16.5" customHeight="1">
      <c r="A484" s="37"/>
      <c r="B484" s="38"/>
      <c r="C484" s="191" t="s">
        <v>610</v>
      </c>
      <c r="D484" s="191" t="s">
        <v>191</v>
      </c>
      <c r="E484" s="192" t="s">
        <v>611</v>
      </c>
      <c r="F484" s="193" t="s">
        <v>612</v>
      </c>
      <c r="G484" s="194" t="s">
        <v>99</v>
      </c>
      <c r="H484" s="195">
        <v>5.71</v>
      </c>
      <c r="I484" s="196"/>
      <c r="J484" s="197">
        <f>ROUND(I484*H484,2)</f>
        <v>0</v>
      </c>
      <c r="K484" s="193" t="s">
        <v>195</v>
      </c>
      <c r="L484" s="42"/>
      <c r="M484" s="198" t="s">
        <v>32</v>
      </c>
      <c r="N484" s="199" t="s">
        <v>52</v>
      </c>
      <c r="O484" s="67"/>
      <c r="P484" s="200">
        <f>O484*H484</f>
        <v>0</v>
      </c>
      <c r="Q484" s="200">
        <v>0.24127000000000001</v>
      </c>
      <c r="R484" s="200">
        <f>Q484*H484</f>
        <v>1.3776517000000001</v>
      </c>
      <c r="S484" s="200">
        <v>0</v>
      </c>
      <c r="T484" s="201">
        <f>S484*H484</f>
        <v>0</v>
      </c>
      <c r="U484" s="37"/>
      <c r="V484" s="37"/>
      <c r="W484" s="37"/>
      <c r="X484" s="37"/>
      <c r="Y484" s="37"/>
      <c r="Z484" s="37"/>
      <c r="AA484" s="37"/>
      <c r="AB484" s="37"/>
      <c r="AC484" s="37"/>
      <c r="AD484" s="37"/>
      <c r="AE484" s="37"/>
      <c r="AR484" s="202" t="s">
        <v>196</v>
      </c>
      <c r="AT484" s="202" t="s">
        <v>191</v>
      </c>
      <c r="AU484" s="202" t="s">
        <v>90</v>
      </c>
      <c r="AY484" s="19" t="s">
        <v>189</v>
      </c>
      <c r="BE484" s="203">
        <f>IF(N484="základní",J484,0)</f>
        <v>0</v>
      </c>
      <c r="BF484" s="203">
        <f>IF(N484="snížená",J484,0)</f>
        <v>0</v>
      </c>
      <c r="BG484" s="203">
        <f>IF(N484="zákl. přenesená",J484,0)</f>
        <v>0</v>
      </c>
      <c r="BH484" s="203">
        <f>IF(N484="sníž. přenesená",J484,0)</f>
        <v>0</v>
      </c>
      <c r="BI484" s="203">
        <f>IF(N484="nulová",J484,0)</f>
        <v>0</v>
      </c>
      <c r="BJ484" s="19" t="s">
        <v>40</v>
      </c>
      <c r="BK484" s="203">
        <f>ROUND(I484*H484,2)</f>
        <v>0</v>
      </c>
      <c r="BL484" s="19" t="s">
        <v>196</v>
      </c>
      <c r="BM484" s="202" t="s">
        <v>613</v>
      </c>
    </row>
    <row r="485" spans="1:65" s="2" customFormat="1" ht="57.6">
      <c r="A485" s="37"/>
      <c r="B485" s="38"/>
      <c r="C485" s="39"/>
      <c r="D485" s="204" t="s">
        <v>198</v>
      </c>
      <c r="E485" s="39"/>
      <c r="F485" s="205" t="s">
        <v>614</v>
      </c>
      <c r="G485" s="39"/>
      <c r="H485" s="39"/>
      <c r="I485" s="112"/>
      <c r="J485" s="39"/>
      <c r="K485" s="39"/>
      <c r="L485" s="42"/>
      <c r="M485" s="206"/>
      <c r="N485" s="207"/>
      <c r="O485" s="67"/>
      <c r="P485" s="67"/>
      <c r="Q485" s="67"/>
      <c r="R485" s="67"/>
      <c r="S485" s="67"/>
      <c r="T485" s="68"/>
      <c r="U485" s="37"/>
      <c r="V485" s="37"/>
      <c r="W485" s="37"/>
      <c r="X485" s="37"/>
      <c r="Y485" s="37"/>
      <c r="Z485" s="37"/>
      <c r="AA485" s="37"/>
      <c r="AB485" s="37"/>
      <c r="AC485" s="37"/>
      <c r="AD485" s="37"/>
      <c r="AE485" s="37"/>
      <c r="AT485" s="19" t="s">
        <v>198</v>
      </c>
      <c r="AU485" s="19" t="s">
        <v>90</v>
      </c>
    </row>
    <row r="486" spans="1:65" s="13" customFormat="1" ht="10.199999999999999">
      <c r="B486" s="208"/>
      <c r="C486" s="209"/>
      <c r="D486" s="204" t="s">
        <v>200</v>
      </c>
      <c r="E486" s="210" t="s">
        <v>32</v>
      </c>
      <c r="F486" s="211" t="s">
        <v>615</v>
      </c>
      <c r="G486" s="209"/>
      <c r="H486" s="210" t="s">
        <v>32</v>
      </c>
      <c r="I486" s="212"/>
      <c r="J486" s="209"/>
      <c r="K486" s="209"/>
      <c r="L486" s="213"/>
      <c r="M486" s="214"/>
      <c r="N486" s="215"/>
      <c r="O486" s="215"/>
      <c r="P486" s="215"/>
      <c r="Q486" s="215"/>
      <c r="R486" s="215"/>
      <c r="S486" s="215"/>
      <c r="T486" s="216"/>
      <c r="AT486" s="217" t="s">
        <v>200</v>
      </c>
      <c r="AU486" s="217" t="s">
        <v>90</v>
      </c>
      <c r="AV486" s="13" t="s">
        <v>40</v>
      </c>
      <c r="AW486" s="13" t="s">
        <v>38</v>
      </c>
      <c r="AX486" s="13" t="s">
        <v>81</v>
      </c>
      <c r="AY486" s="217" t="s">
        <v>189</v>
      </c>
    </row>
    <row r="487" spans="1:65" s="13" customFormat="1" ht="10.199999999999999">
      <c r="B487" s="208"/>
      <c r="C487" s="209"/>
      <c r="D487" s="204" t="s">
        <v>200</v>
      </c>
      <c r="E487" s="210" t="s">
        <v>32</v>
      </c>
      <c r="F487" s="211" t="s">
        <v>202</v>
      </c>
      <c r="G487" s="209"/>
      <c r="H487" s="210" t="s">
        <v>32</v>
      </c>
      <c r="I487" s="212"/>
      <c r="J487" s="209"/>
      <c r="K487" s="209"/>
      <c r="L487" s="213"/>
      <c r="M487" s="214"/>
      <c r="N487" s="215"/>
      <c r="O487" s="215"/>
      <c r="P487" s="215"/>
      <c r="Q487" s="215"/>
      <c r="R487" s="215"/>
      <c r="S487" s="215"/>
      <c r="T487" s="216"/>
      <c r="AT487" s="217" t="s">
        <v>200</v>
      </c>
      <c r="AU487" s="217" t="s">
        <v>90</v>
      </c>
      <c r="AV487" s="13" t="s">
        <v>40</v>
      </c>
      <c r="AW487" s="13" t="s">
        <v>38</v>
      </c>
      <c r="AX487" s="13" t="s">
        <v>81</v>
      </c>
      <c r="AY487" s="217" t="s">
        <v>189</v>
      </c>
    </row>
    <row r="488" spans="1:65" s="14" customFormat="1" ht="10.199999999999999">
      <c r="B488" s="218"/>
      <c r="C488" s="219"/>
      <c r="D488" s="204" t="s">
        <v>200</v>
      </c>
      <c r="E488" s="220" t="s">
        <v>32</v>
      </c>
      <c r="F488" s="221" t="s">
        <v>154</v>
      </c>
      <c r="G488" s="219"/>
      <c r="H488" s="222">
        <v>5.71</v>
      </c>
      <c r="I488" s="223"/>
      <c r="J488" s="219"/>
      <c r="K488" s="219"/>
      <c r="L488" s="224"/>
      <c r="M488" s="225"/>
      <c r="N488" s="226"/>
      <c r="O488" s="226"/>
      <c r="P488" s="226"/>
      <c r="Q488" s="226"/>
      <c r="R488" s="226"/>
      <c r="S488" s="226"/>
      <c r="T488" s="227"/>
      <c r="AT488" s="228" t="s">
        <v>200</v>
      </c>
      <c r="AU488" s="228" t="s">
        <v>90</v>
      </c>
      <c r="AV488" s="14" t="s">
        <v>90</v>
      </c>
      <c r="AW488" s="14" t="s">
        <v>38</v>
      </c>
      <c r="AX488" s="14" t="s">
        <v>81</v>
      </c>
      <c r="AY488" s="228" t="s">
        <v>189</v>
      </c>
    </row>
    <row r="489" spans="1:65" s="15" customFormat="1" ht="10.199999999999999">
      <c r="B489" s="229"/>
      <c r="C489" s="230"/>
      <c r="D489" s="204" t="s">
        <v>200</v>
      </c>
      <c r="E489" s="231" t="s">
        <v>32</v>
      </c>
      <c r="F489" s="232" t="s">
        <v>204</v>
      </c>
      <c r="G489" s="230"/>
      <c r="H489" s="233">
        <v>5.71</v>
      </c>
      <c r="I489" s="234"/>
      <c r="J489" s="230"/>
      <c r="K489" s="230"/>
      <c r="L489" s="235"/>
      <c r="M489" s="236"/>
      <c r="N489" s="237"/>
      <c r="O489" s="237"/>
      <c r="P489" s="237"/>
      <c r="Q489" s="237"/>
      <c r="R489" s="237"/>
      <c r="S489" s="237"/>
      <c r="T489" s="238"/>
      <c r="AT489" s="239" t="s">
        <v>200</v>
      </c>
      <c r="AU489" s="239" t="s">
        <v>90</v>
      </c>
      <c r="AV489" s="15" t="s">
        <v>196</v>
      </c>
      <c r="AW489" s="15" t="s">
        <v>38</v>
      </c>
      <c r="AX489" s="15" t="s">
        <v>40</v>
      </c>
      <c r="AY489" s="239" t="s">
        <v>189</v>
      </c>
    </row>
    <row r="490" spans="1:65" s="2" customFormat="1" ht="16.5" customHeight="1">
      <c r="A490" s="37"/>
      <c r="B490" s="38"/>
      <c r="C490" s="251" t="s">
        <v>616</v>
      </c>
      <c r="D490" s="251" t="s">
        <v>418</v>
      </c>
      <c r="E490" s="252" t="s">
        <v>617</v>
      </c>
      <c r="F490" s="253" t="s">
        <v>618</v>
      </c>
      <c r="G490" s="254" t="s">
        <v>194</v>
      </c>
      <c r="H490" s="255">
        <v>58.14</v>
      </c>
      <c r="I490" s="256"/>
      <c r="J490" s="257">
        <f>ROUND(I490*H490,2)</f>
        <v>0</v>
      </c>
      <c r="K490" s="253" t="s">
        <v>32</v>
      </c>
      <c r="L490" s="258"/>
      <c r="M490" s="259" t="s">
        <v>32</v>
      </c>
      <c r="N490" s="260" t="s">
        <v>52</v>
      </c>
      <c r="O490" s="67"/>
      <c r="P490" s="200">
        <f>O490*H490</f>
        <v>0</v>
      </c>
      <c r="Q490" s="200">
        <v>3.1199999999999999E-2</v>
      </c>
      <c r="R490" s="200">
        <f>Q490*H490</f>
        <v>1.813968</v>
      </c>
      <c r="S490" s="200">
        <v>0</v>
      </c>
      <c r="T490" s="201">
        <f>S490*H490</f>
        <v>0</v>
      </c>
      <c r="U490" s="37"/>
      <c r="V490" s="37"/>
      <c r="W490" s="37"/>
      <c r="X490" s="37"/>
      <c r="Y490" s="37"/>
      <c r="Z490" s="37"/>
      <c r="AA490" s="37"/>
      <c r="AB490" s="37"/>
      <c r="AC490" s="37"/>
      <c r="AD490" s="37"/>
      <c r="AE490" s="37"/>
      <c r="AR490" s="202" t="s">
        <v>237</v>
      </c>
      <c r="AT490" s="202" t="s">
        <v>418</v>
      </c>
      <c r="AU490" s="202" t="s">
        <v>90</v>
      </c>
      <c r="AY490" s="19" t="s">
        <v>189</v>
      </c>
      <c r="BE490" s="203">
        <f>IF(N490="základní",J490,0)</f>
        <v>0</v>
      </c>
      <c r="BF490" s="203">
        <f>IF(N490="snížená",J490,0)</f>
        <v>0</v>
      </c>
      <c r="BG490" s="203">
        <f>IF(N490="zákl. přenesená",J490,0)</f>
        <v>0</v>
      </c>
      <c r="BH490" s="203">
        <f>IF(N490="sníž. přenesená",J490,0)</f>
        <v>0</v>
      </c>
      <c r="BI490" s="203">
        <f>IF(N490="nulová",J490,0)</f>
        <v>0</v>
      </c>
      <c r="BJ490" s="19" t="s">
        <v>40</v>
      </c>
      <c r="BK490" s="203">
        <f>ROUND(I490*H490,2)</f>
        <v>0</v>
      </c>
      <c r="BL490" s="19" t="s">
        <v>196</v>
      </c>
      <c r="BM490" s="202" t="s">
        <v>619</v>
      </c>
    </row>
    <row r="491" spans="1:65" s="2" customFormat="1" ht="19.2">
      <c r="A491" s="37"/>
      <c r="B491" s="38"/>
      <c r="C491" s="39"/>
      <c r="D491" s="204" t="s">
        <v>230</v>
      </c>
      <c r="E491" s="39"/>
      <c r="F491" s="205" t="s">
        <v>548</v>
      </c>
      <c r="G491" s="39"/>
      <c r="H491" s="39"/>
      <c r="I491" s="112"/>
      <c r="J491" s="39"/>
      <c r="K491" s="39"/>
      <c r="L491" s="42"/>
      <c r="M491" s="206"/>
      <c r="N491" s="207"/>
      <c r="O491" s="67"/>
      <c r="P491" s="67"/>
      <c r="Q491" s="67"/>
      <c r="R491" s="67"/>
      <c r="S491" s="67"/>
      <c r="T491" s="68"/>
      <c r="U491" s="37"/>
      <c r="V491" s="37"/>
      <c r="W491" s="37"/>
      <c r="X491" s="37"/>
      <c r="Y491" s="37"/>
      <c r="Z491" s="37"/>
      <c r="AA491" s="37"/>
      <c r="AB491" s="37"/>
      <c r="AC491" s="37"/>
      <c r="AD491" s="37"/>
      <c r="AE491" s="37"/>
      <c r="AT491" s="19" t="s">
        <v>230</v>
      </c>
      <c r="AU491" s="19" t="s">
        <v>90</v>
      </c>
    </row>
    <row r="492" spans="1:65" s="14" customFormat="1" ht="10.199999999999999">
      <c r="B492" s="218"/>
      <c r="C492" s="219"/>
      <c r="D492" s="204" t="s">
        <v>200</v>
      </c>
      <c r="E492" s="219"/>
      <c r="F492" s="221" t="s">
        <v>620</v>
      </c>
      <c r="G492" s="219"/>
      <c r="H492" s="222">
        <v>58.14</v>
      </c>
      <c r="I492" s="223"/>
      <c r="J492" s="219"/>
      <c r="K492" s="219"/>
      <c r="L492" s="224"/>
      <c r="M492" s="225"/>
      <c r="N492" s="226"/>
      <c r="O492" s="226"/>
      <c r="P492" s="226"/>
      <c r="Q492" s="226"/>
      <c r="R492" s="226"/>
      <c r="S492" s="226"/>
      <c r="T492" s="227"/>
      <c r="AT492" s="228" t="s">
        <v>200</v>
      </c>
      <c r="AU492" s="228" t="s">
        <v>90</v>
      </c>
      <c r="AV492" s="14" t="s">
        <v>90</v>
      </c>
      <c r="AW492" s="14" t="s">
        <v>4</v>
      </c>
      <c r="AX492" s="14" t="s">
        <v>40</v>
      </c>
      <c r="AY492" s="228" t="s">
        <v>189</v>
      </c>
    </row>
    <row r="493" spans="1:65" s="2" customFormat="1" ht="16.5" customHeight="1">
      <c r="A493" s="37"/>
      <c r="B493" s="38"/>
      <c r="C493" s="191" t="s">
        <v>621</v>
      </c>
      <c r="D493" s="191" t="s">
        <v>191</v>
      </c>
      <c r="E493" s="192" t="s">
        <v>622</v>
      </c>
      <c r="F493" s="193" t="s">
        <v>623</v>
      </c>
      <c r="G493" s="194" t="s">
        <v>99</v>
      </c>
      <c r="H493" s="195">
        <v>2.84</v>
      </c>
      <c r="I493" s="196"/>
      <c r="J493" s="197">
        <f>ROUND(I493*H493,2)</f>
        <v>0</v>
      </c>
      <c r="K493" s="193" t="s">
        <v>195</v>
      </c>
      <c r="L493" s="42"/>
      <c r="M493" s="198" t="s">
        <v>32</v>
      </c>
      <c r="N493" s="199" t="s">
        <v>52</v>
      </c>
      <c r="O493" s="67"/>
      <c r="P493" s="200">
        <f>O493*H493</f>
        <v>0</v>
      </c>
      <c r="Q493" s="200">
        <v>0</v>
      </c>
      <c r="R493" s="200">
        <f>Q493*H493</f>
        <v>0</v>
      </c>
      <c r="S493" s="200">
        <v>0</v>
      </c>
      <c r="T493" s="201">
        <f>S493*H493</f>
        <v>0</v>
      </c>
      <c r="U493" s="37"/>
      <c r="V493" s="37"/>
      <c r="W493" s="37"/>
      <c r="X493" s="37"/>
      <c r="Y493" s="37"/>
      <c r="Z493" s="37"/>
      <c r="AA493" s="37"/>
      <c r="AB493" s="37"/>
      <c r="AC493" s="37"/>
      <c r="AD493" s="37"/>
      <c r="AE493" s="37"/>
      <c r="AR493" s="202" t="s">
        <v>196</v>
      </c>
      <c r="AT493" s="202" t="s">
        <v>191</v>
      </c>
      <c r="AU493" s="202" t="s">
        <v>90</v>
      </c>
      <c r="AY493" s="19" t="s">
        <v>189</v>
      </c>
      <c r="BE493" s="203">
        <f>IF(N493="základní",J493,0)</f>
        <v>0</v>
      </c>
      <c r="BF493" s="203">
        <f>IF(N493="snížená",J493,0)</f>
        <v>0</v>
      </c>
      <c r="BG493" s="203">
        <f>IF(N493="zákl. přenesená",J493,0)</f>
        <v>0</v>
      </c>
      <c r="BH493" s="203">
        <f>IF(N493="sníž. přenesená",J493,0)</f>
        <v>0</v>
      </c>
      <c r="BI493" s="203">
        <f>IF(N493="nulová",J493,0)</f>
        <v>0</v>
      </c>
      <c r="BJ493" s="19" t="s">
        <v>40</v>
      </c>
      <c r="BK493" s="203">
        <f>ROUND(I493*H493,2)</f>
        <v>0</v>
      </c>
      <c r="BL493" s="19" t="s">
        <v>196</v>
      </c>
      <c r="BM493" s="202" t="s">
        <v>624</v>
      </c>
    </row>
    <row r="494" spans="1:65" s="2" customFormat="1" ht="28.8">
      <c r="A494" s="37"/>
      <c r="B494" s="38"/>
      <c r="C494" s="39"/>
      <c r="D494" s="204" t="s">
        <v>198</v>
      </c>
      <c r="E494" s="39"/>
      <c r="F494" s="205" t="s">
        <v>625</v>
      </c>
      <c r="G494" s="39"/>
      <c r="H494" s="39"/>
      <c r="I494" s="112"/>
      <c r="J494" s="39"/>
      <c r="K494" s="39"/>
      <c r="L494" s="42"/>
      <c r="M494" s="206"/>
      <c r="N494" s="207"/>
      <c r="O494" s="67"/>
      <c r="P494" s="67"/>
      <c r="Q494" s="67"/>
      <c r="R494" s="67"/>
      <c r="S494" s="67"/>
      <c r="T494" s="68"/>
      <c r="U494" s="37"/>
      <c r="V494" s="37"/>
      <c r="W494" s="37"/>
      <c r="X494" s="37"/>
      <c r="Y494" s="37"/>
      <c r="Z494" s="37"/>
      <c r="AA494" s="37"/>
      <c r="AB494" s="37"/>
      <c r="AC494" s="37"/>
      <c r="AD494" s="37"/>
      <c r="AE494" s="37"/>
      <c r="AT494" s="19" t="s">
        <v>198</v>
      </c>
      <c r="AU494" s="19" t="s">
        <v>90</v>
      </c>
    </row>
    <row r="495" spans="1:65" s="13" customFormat="1" ht="10.199999999999999">
      <c r="B495" s="208"/>
      <c r="C495" s="209"/>
      <c r="D495" s="204" t="s">
        <v>200</v>
      </c>
      <c r="E495" s="210" t="s">
        <v>32</v>
      </c>
      <c r="F495" s="211" t="s">
        <v>313</v>
      </c>
      <c r="G495" s="209"/>
      <c r="H495" s="210" t="s">
        <v>32</v>
      </c>
      <c r="I495" s="212"/>
      <c r="J495" s="209"/>
      <c r="K495" s="209"/>
      <c r="L495" s="213"/>
      <c r="M495" s="214"/>
      <c r="N495" s="215"/>
      <c r="O495" s="215"/>
      <c r="P495" s="215"/>
      <c r="Q495" s="215"/>
      <c r="R495" s="215"/>
      <c r="S495" s="215"/>
      <c r="T495" s="216"/>
      <c r="AT495" s="217" t="s">
        <v>200</v>
      </c>
      <c r="AU495" s="217" t="s">
        <v>90</v>
      </c>
      <c r="AV495" s="13" t="s">
        <v>40</v>
      </c>
      <c r="AW495" s="13" t="s">
        <v>38</v>
      </c>
      <c r="AX495" s="13" t="s">
        <v>81</v>
      </c>
      <c r="AY495" s="217" t="s">
        <v>189</v>
      </c>
    </row>
    <row r="496" spans="1:65" s="13" customFormat="1" ht="10.199999999999999">
      <c r="B496" s="208"/>
      <c r="C496" s="209"/>
      <c r="D496" s="204" t="s">
        <v>200</v>
      </c>
      <c r="E496" s="210" t="s">
        <v>32</v>
      </c>
      <c r="F496" s="211" t="s">
        <v>202</v>
      </c>
      <c r="G496" s="209"/>
      <c r="H496" s="210" t="s">
        <v>32</v>
      </c>
      <c r="I496" s="212"/>
      <c r="J496" s="209"/>
      <c r="K496" s="209"/>
      <c r="L496" s="213"/>
      <c r="M496" s="214"/>
      <c r="N496" s="215"/>
      <c r="O496" s="215"/>
      <c r="P496" s="215"/>
      <c r="Q496" s="215"/>
      <c r="R496" s="215"/>
      <c r="S496" s="215"/>
      <c r="T496" s="216"/>
      <c r="AT496" s="217" t="s">
        <v>200</v>
      </c>
      <c r="AU496" s="217" t="s">
        <v>90</v>
      </c>
      <c r="AV496" s="13" t="s">
        <v>40</v>
      </c>
      <c r="AW496" s="13" t="s">
        <v>38</v>
      </c>
      <c r="AX496" s="13" t="s">
        <v>81</v>
      </c>
      <c r="AY496" s="217" t="s">
        <v>189</v>
      </c>
    </row>
    <row r="497" spans="1:65" s="13" customFormat="1" ht="10.199999999999999">
      <c r="B497" s="208"/>
      <c r="C497" s="209"/>
      <c r="D497" s="204" t="s">
        <v>200</v>
      </c>
      <c r="E497" s="210" t="s">
        <v>32</v>
      </c>
      <c r="F497" s="211" t="s">
        <v>297</v>
      </c>
      <c r="G497" s="209"/>
      <c r="H497" s="210" t="s">
        <v>32</v>
      </c>
      <c r="I497" s="212"/>
      <c r="J497" s="209"/>
      <c r="K497" s="209"/>
      <c r="L497" s="213"/>
      <c r="M497" s="214"/>
      <c r="N497" s="215"/>
      <c r="O497" s="215"/>
      <c r="P497" s="215"/>
      <c r="Q497" s="215"/>
      <c r="R497" s="215"/>
      <c r="S497" s="215"/>
      <c r="T497" s="216"/>
      <c r="AT497" s="217" t="s">
        <v>200</v>
      </c>
      <c r="AU497" s="217" t="s">
        <v>90</v>
      </c>
      <c r="AV497" s="13" t="s">
        <v>40</v>
      </c>
      <c r="AW497" s="13" t="s">
        <v>38</v>
      </c>
      <c r="AX497" s="13" t="s">
        <v>81</v>
      </c>
      <c r="AY497" s="217" t="s">
        <v>189</v>
      </c>
    </row>
    <row r="498" spans="1:65" s="14" customFormat="1" ht="10.199999999999999">
      <c r="B498" s="218"/>
      <c r="C498" s="219"/>
      <c r="D498" s="204" t="s">
        <v>200</v>
      </c>
      <c r="E498" s="220" t="s">
        <v>32</v>
      </c>
      <c r="F498" s="221" t="s">
        <v>626</v>
      </c>
      <c r="G498" s="219"/>
      <c r="H498" s="222">
        <v>2.84</v>
      </c>
      <c r="I498" s="223"/>
      <c r="J498" s="219"/>
      <c r="K498" s="219"/>
      <c r="L498" s="224"/>
      <c r="M498" s="225"/>
      <c r="N498" s="226"/>
      <c r="O498" s="226"/>
      <c r="P498" s="226"/>
      <c r="Q498" s="226"/>
      <c r="R498" s="226"/>
      <c r="S498" s="226"/>
      <c r="T498" s="227"/>
      <c r="AT498" s="228" t="s">
        <v>200</v>
      </c>
      <c r="AU498" s="228" t="s">
        <v>90</v>
      </c>
      <c r="AV498" s="14" t="s">
        <v>90</v>
      </c>
      <c r="AW498" s="14" t="s">
        <v>38</v>
      </c>
      <c r="AX498" s="14" t="s">
        <v>81</v>
      </c>
      <c r="AY498" s="228" t="s">
        <v>189</v>
      </c>
    </row>
    <row r="499" spans="1:65" s="16" customFormat="1" ht="10.199999999999999">
      <c r="B499" s="240"/>
      <c r="C499" s="241"/>
      <c r="D499" s="204" t="s">
        <v>200</v>
      </c>
      <c r="E499" s="242" t="s">
        <v>32</v>
      </c>
      <c r="F499" s="243" t="s">
        <v>627</v>
      </c>
      <c r="G499" s="241"/>
      <c r="H499" s="244">
        <v>2.84</v>
      </c>
      <c r="I499" s="245"/>
      <c r="J499" s="241"/>
      <c r="K499" s="241"/>
      <c r="L499" s="246"/>
      <c r="M499" s="247"/>
      <c r="N499" s="248"/>
      <c r="O499" s="248"/>
      <c r="P499" s="248"/>
      <c r="Q499" s="248"/>
      <c r="R499" s="248"/>
      <c r="S499" s="248"/>
      <c r="T499" s="249"/>
      <c r="AT499" s="250" t="s">
        <v>200</v>
      </c>
      <c r="AU499" s="250" t="s">
        <v>90</v>
      </c>
      <c r="AV499" s="16" t="s">
        <v>101</v>
      </c>
      <c r="AW499" s="16" t="s">
        <v>38</v>
      </c>
      <c r="AX499" s="16" t="s">
        <v>81</v>
      </c>
      <c r="AY499" s="250" t="s">
        <v>189</v>
      </c>
    </row>
    <row r="500" spans="1:65" s="15" customFormat="1" ht="10.199999999999999">
      <c r="B500" s="229"/>
      <c r="C500" s="230"/>
      <c r="D500" s="204" t="s">
        <v>200</v>
      </c>
      <c r="E500" s="231" t="s">
        <v>32</v>
      </c>
      <c r="F500" s="232" t="s">
        <v>204</v>
      </c>
      <c r="G500" s="230"/>
      <c r="H500" s="233">
        <v>2.84</v>
      </c>
      <c r="I500" s="234"/>
      <c r="J500" s="230"/>
      <c r="K500" s="230"/>
      <c r="L500" s="235"/>
      <c r="M500" s="236"/>
      <c r="N500" s="237"/>
      <c r="O500" s="237"/>
      <c r="P500" s="237"/>
      <c r="Q500" s="237"/>
      <c r="R500" s="237"/>
      <c r="S500" s="237"/>
      <c r="T500" s="238"/>
      <c r="AT500" s="239" t="s">
        <v>200</v>
      </c>
      <c r="AU500" s="239" t="s">
        <v>90</v>
      </c>
      <c r="AV500" s="15" t="s">
        <v>196</v>
      </c>
      <c r="AW500" s="15" t="s">
        <v>38</v>
      </c>
      <c r="AX500" s="15" t="s">
        <v>40</v>
      </c>
      <c r="AY500" s="239" t="s">
        <v>189</v>
      </c>
    </row>
    <row r="501" spans="1:65" s="2" customFormat="1" ht="21.75" customHeight="1">
      <c r="A501" s="37"/>
      <c r="B501" s="38"/>
      <c r="C501" s="191" t="s">
        <v>628</v>
      </c>
      <c r="D501" s="191" t="s">
        <v>191</v>
      </c>
      <c r="E501" s="192" t="s">
        <v>629</v>
      </c>
      <c r="F501" s="193" t="s">
        <v>630</v>
      </c>
      <c r="G501" s="194" t="s">
        <v>281</v>
      </c>
      <c r="H501" s="195">
        <v>17.259</v>
      </c>
      <c r="I501" s="196"/>
      <c r="J501" s="197">
        <f>ROUND(I501*H501,2)</f>
        <v>0</v>
      </c>
      <c r="K501" s="193" t="s">
        <v>195</v>
      </c>
      <c r="L501" s="42"/>
      <c r="M501" s="198" t="s">
        <v>32</v>
      </c>
      <c r="N501" s="199" t="s">
        <v>52</v>
      </c>
      <c r="O501" s="67"/>
      <c r="P501" s="200">
        <f>O501*H501</f>
        <v>0</v>
      </c>
      <c r="Q501" s="200">
        <v>2.5297900000000002</v>
      </c>
      <c r="R501" s="200">
        <f>Q501*H501</f>
        <v>43.661645610000008</v>
      </c>
      <c r="S501" s="200">
        <v>0</v>
      </c>
      <c r="T501" s="201">
        <f>S501*H501</f>
        <v>0</v>
      </c>
      <c r="U501" s="37"/>
      <c r="V501" s="37"/>
      <c r="W501" s="37"/>
      <c r="X501" s="37"/>
      <c r="Y501" s="37"/>
      <c r="Z501" s="37"/>
      <c r="AA501" s="37"/>
      <c r="AB501" s="37"/>
      <c r="AC501" s="37"/>
      <c r="AD501" s="37"/>
      <c r="AE501" s="37"/>
      <c r="AR501" s="202" t="s">
        <v>196</v>
      </c>
      <c r="AT501" s="202" t="s">
        <v>191</v>
      </c>
      <c r="AU501" s="202" t="s">
        <v>90</v>
      </c>
      <c r="AY501" s="19" t="s">
        <v>189</v>
      </c>
      <c r="BE501" s="203">
        <f>IF(N501="základní",J501,0)</f>
        <v>0</v>
      </c>
      <c r="BF501" s="203">
        <f>IF(N501="snížená",J501,0)</f>
        <v>0</v>
      </c>
      <c r="BG501" s="203">
        <f>IF(N501="zákl. přenesená",J501,0)</f>
        <v>0</v>
      </c>
      <c r="BH501" s="203">
        <f>IF(N501="sníž. přenesená",J501,0)</f>
        <v>0</v>
      </c>
      <c r="BI501" s="203">
        <f>IF(N501="nulová",J501,0)</f>
        <v>0</v>
      </c>
      <c r="BJ501" s="19" t="s">
        <v>40</v>
      </c>
      <c r="BK501" s="203">
        <f>ROUND(I501*H501,2)</f>
        <v>0</v>
      </c>
      <c r="BL501" s="19" t="s">
        <v>196</v>
      </c>
      <c r="BM501" s="202" t="s">
        <v>631</v>
      </c>
    </row>
    <row r="502" spans="1:65" s="2" customFormat="1" ht="38.4">
      <c r="A502" s="37"/>
      <c r="B502" s="38"/>
      <c r="C502" s="39"/>
      <c r="D502" s="204" t="s">
        <v>198</v>
      </c>
      <c r="E502" s="39"/>
      <c r="F502" s="205" t="s">
        <v>632</v>
      </c>
      <c r="G502" s="39"/>
      <c r="H502" s="39"/>
      <c r="I502" s="112"/>
      <c r="J502" s="39"/>
      <c r="K502" s="39"/>
      <c r="L502" s="42"/>
      <c r="M502" s="206"/>
      <c r="N502" s="207"/>
      <c r="O502" s="67"/>
      <c r="P502" s="67"/>
      <c r="Q502" s="67"/>
      <c r="R502" s="67"/>
      <c r="S502" s="67"/>
      <c r="T502" s="68"/>
      <c r="U502" s="37"/>
      <c r="V502" s="37"/>
      <c r="W502" s="37"/>
      <c r="X502" s="37"/>
      <c r="Y502" s="37"/>
      <c r="Z502" s="37"/>
      <c r="AA502" s="37"/>
      <c r="AB502" s="37"/>
      <c r="AC502" s="37"/>
      <c r="AD502" s="37"/>
      <c r="AE502" s="37"/>
      <c r="AT502" s="19" t="s">
        <v>198</v>
      </c>
      <c r="AU502" s="19" t="s">
        <v>90</v>
      </c>
    </row>
    <row r="503" spans="1:65" s="13" customFormat="1" ht="10.199999999999999">
      <c r="B503" s="208"/>
      <c r="C503" s="209"/>
      <c r="D503" s="204" t="s">
        <v>200</v>
      </c>
      <c r="E503" s="210" t="s">
        <v>32</v>
      </c>
      <c r="F503" s="211" t="s">
        <v>595</v>
      </c>
      <c r="G503" s="209"/>
      <c r="H503" s="210" t="s">
        <v>32</v>
      </c>
      <c r="I503" s="212"/>
      <c r="J503" s="209"/>
      <c r="K503" s="209"/>
      <c r="L503" s="213"/>
      <c r="M503" s="214"/>
      <c r="N503" s="215"/>
      <c r="O503" s="215"/>
      <c r="P503" s="215"/>
      <c r="Q503" s="215"/>
      <c r="R503" s="215"/>
      <c r="S503" s="215"/>
      <c r="T503" s="216"/>
      <c r="AT503" s="217" t="s">
        <v>200</v>
      </c>
      <c r="AU503" s="217" t="s">
        <v>90</v>
      </c>
      <c r="AV503" s="13" t="s">
        <v>40</v>
      </c>
      <c r="AW503" s="13" t="s">
        <v>38</v>
      </c>
      <c r="AX503" s="13" t="s">
        <v>81</v>
      </c>
      <c r="AY503" s="217" t="s">
        <v>189</v>
      </c>
    </row>
    <row r="504" spans="1:65" s="13" customFormat="1" ht="10.199999999999999">
      <c r="B504" s="208"/>
      <c r="C504" s="209"/>
      <c r="D504" s="204" t="s">
        <v>200</v>
      </c>
      <c r="E504" s="210" t="s">
        <v>32</v>
      </c>
      <c r="F504" s="211" t="s">
        <v>202</v>
      </c>
      <c r="G504" s="209"/>
      <c r="H504" s="210" t="s">
        <v>32</v>
      </c>
      <c r="I504" s="212"/>
      <c r="J504" s="209"/>
      <c r="K504" s="209"/>
      <c r="L504" s="213"/>
      <c r="M504" s="214"/>
      <c r="N504" s="215"/>
      <c r="O504" s="215"/>
      <c r="P504" s="215"/>
      <c r="Q504" s="215"/>
      <c r="R504" s="215"/>
      <c r="S504" s="215"/>
      <c r="T504" s="216"/>
      <c r="AT504" s="217" t="s">
        <v>200</v>
      </c>
      <c r="AU504" s="217" t="s">
        <v>90</v>
      </c>
      <c r="AV504" s="13" t="s">
        <v>40</v>
      </c>
      <c r="AW504" s="13" t="s">
        <v>38</v>
      </c>
      <c r="AX504" s="13" t="s">
        <v>81</v>
      </c>
      <c r="AY504" s="217" t="s">
        <v>189</v>
      </c>
    </row>
    <row r="505" spans="1:65" s="13" customFormat="1" ht="10.199999999999999">
      <c r="B505" s="208"/>
      <c r="C505" s="209"/>
      <c r="D505" s="204" t="s">
        <v>200</v>
      </c>
      <c r="E505" s="210" t="s">
        <v>32</v>
      </c>
      <c r="F505" s="211" t="s">
        <v>596</v>
      </c>
      <c r="G505" s="209"/>
      <c r="H505" s="210" t="s">
        <v>32</v>
      </c>
      <c r="I505" s="212"/>
      <c r="J505" s="209"/>
      <c r="K505" s="209"/>
      <c r="L505" s="213"/>
      <c r="M505" s="214"/>
      <c r="N505" s="215"/>
      <c r="O505" s="215"/>
      <c r="P505" s="215"/>
      <c r="Q505" s="215"/>
      <c r="R505" s="215"/>
      <c r="S505" s="215"/>
      <c r="T505" s="216"/>
      <c r="AT505" s="217" t="s">
        <v>200</v>
      </c>
      <c r="AU505" s="217" t="s">
        <v>90</v>
      </c>
      <c r="AV505" s="13" t="s">
        <v>40</v>
      </c>
      <c r="AW505" s="13" t="s">
        <v>38</v>
      </c>
      <c r="AX505" s="13" t="s">
        <v>81</v>
      </c>
      <c r="AY505" s="217" t="s">
        <v>189</v>
      </c>
    </row>
    <row r="506" spans="1:65" s="14" customFormat="1" ht="10.199999999999999">
      <c r="B506" s="218"/>
      <c r="C506" s="219"/>
      <c r="D506" s="204" t="s">
        <v>200</v>
      </c>
      <c r="E506" s="220" t="s">
        <v>32</v>
      </c>
      <c r="F506" s="221" t="s">
        <v>633</v>
      </c>
      <c r="G506" s="219"/>
      <c r="H506" s="222">
        <v>4.7249999999999996</v>
      </c>
      <c r="I506" s="223"/>
      <c r="J506" s="219"/>
      <c r="K506" s="219"/>
      <c r="L506" s="224"/>
      <c r="M506" s="225"/>
      <c r="N506" s="226"/>
      <c r="O506" s="226"/>
      <c r="P506" s="226"/>
      <c r="Q506" s="226"/>
      <c r="R506" s="226"/>
      <c r="S506" s="226"/>
      <c r="T506" s="227"/>
      <c r="AT506" s="228" t="s">
        <v>200</v>
      </c>
      <c r="AU506" s="228" t="s">
        <v>90</v>
      </c>
      <c r="AV506" s="14" t="s">
        <v>90</v>
      </c>
      <c r="AW506" s="14" t="s">
        <v>38</v>
      </c>
      <c r="AX506" s="14" t="s">
        <v>81</v>
      </c>
      <c r="AY506" s="228" t="s">
        <v>189</v>
      </c>
    </row>
    <row r="507" spans="1:65" s="14" customFormat="1" ht="10.199999999999999">
      <c r="B507" s="218"/>
      <c r="C507" s="219"/>
      <c r="D507" s="204" t="s">
        <v>200</v>
      </c>
      <c r="E507" s="220" t="s">
        <v>32</v>
      </c>
      <c r="F507" s="221" t="s">
        <v>634</v>
      </c>
      <c r="G507" s="219"/>
      <c r="H507" s="222">
        <v>9.7469999999999999</v>
      </c>
      <c r="I507" s="223"/>
      <c r="J507" s="219"/>
      <c r="K507" s="219"/>
      <c r="L507" s="224"/>
      <c r="M507" s="225"/>
      <c r="N507" s="226"/>
      <c r="O507" s="226"/>
      <c r="P507" s="226"/>
      <c r="Q507" s="226"/>
      <c r="R507" s="226"/>
      <c r="S507" s="226"/>
      <c r="T507" s="227"/>
      <c r="AT507" s="228" t="s">
        <v>200</v>
      </c>
      <c r="AU507" s="228" t="s">
        <v>90</v>
      </c>
      <c r="AV507" s="14" t="s">
        <v>90</v>
      </c>
      <c r="AW507" s="14" t="s">
        <v>38</v>
      </c>
      <c r="AX507" s="14" t="s">
        <v>81</v>
      </c>
      <c r="AY507" s="228" t="s">
        <v>189</v>
      </c>
    </row>
    <row r="508" spans="1:65" s="14" customFormat="1" ht="10.199999999999999">
      <c r="B508" s="218"/>
      <c r="C508" s="219"/>
      <c r="D508" s="204" t="s">
        <v>200</v>
      </c>
      <c r="E508" s="220" t="s">
        <v>32</v>
      </c>
      <c r="F508" s="221" t="s">
        <v>635</v>
      </c>
      <c r="G508" s="219"/>
      <c r="H508" s="222">
        <v>2.3370000000000002</v>
      </c>
      <c r="I508" s="223"/>
      <c r="J508" s="219"/>
      <c r="K508" s="219"/>
      <c r="L508" s="224"/>
      <c r="M508" s="225"/>
      <c r="N508" s="226"/>
      <c r="O508" s="226"/>
      <c r="P508" s="226"/>
      <c r="Q508" s="226"/>
      <c r="R508" s="226"/>
      <c r="S508" s="226"/>
      <c r="T508" s="227"/>
      <c r="AT508" s="228" t="s">
        <v>200</v>
      </c>
      <c r="AU508" s="228" t="s">
        <v>90</v>
      </c>
      <c r="AV508" s="14" t="s">
        <v>90</v>
      </c>
      <c r="AW508" s="14" t="s">
        <v>38</v>
      </c>
      <c r="AX508" s="14" t="s">
        <v>81</v>
      </c>
      <c r="AY508" s="228" t="s">
        <v>189</v>
      </c>
    </row>
    <row r="509" spans="1:65" s="14" customFormat="1" ht="10.199999999999999">
      <c r="B509" s="218"/>
      <c r="C509" s="219"/>
      <c r="D509" s="204" t="s">
        <v>200</v>
      </c>
      <c r="E509" s="220" t="s">
        <v>32</v>
      </c>
      <c r="F509" s="221" t="s">
        <v>636</v>
      </c>
      <c r="G509" s="219"/>
      <c r="H509" s="222">
        <v>0.45</v>
      </c>
      <c r="I509" s="223"/>
      <c r="J509" s="219"/>
      <c r="K509" s="219"/>
      <c r="L509" s="224"/>
      <c r="M509" s="225"/>
      <c r="N509" s="226"/>
      <c r="O509" s="226"/>
      <c r="P509" s="226"/>
      <c r="Q509" s="226"/>
      <c r="R509" s="226"/>
      <c r="S509" s="226"/>
      <c r="T509" s="227"/>
      <c r="AT509" s="228" t="s">
        <v>200</v>
      </c>
      <c r="AU509" s="228" t="s">
        <v>90</v>
      </c>
      <c r="AV509" s="14" t="s">
        <v>90</v>
      </c>
      <c r="AW509" s="14" t="s">
        <v>38</v>
      </c>
      <c r="AX509" s="14" t="s">
        <v>81</v>
      </c>
      <c r="AY509" s="228" t="s">
        <v>189</v>
      </c>
    </row>
    <row r="510" spans="1:65" s="15" customFormat="1" ht="10.199999999999999">
      <c r="B510" s="229"/>
      <c r="C510" s="230"/>
      <c r="D510" s="204" t="s">
        <v>200</v>
      </c>
      <c r="E510" s="231" t="s">
        <v>32</v>
      </c>
      <c r="F510" s="232" t="s">
        <v>204</v>
      </c>
      <c r="G510" s="230"/>
      <c r="H510" s="233">
        <v>17.259</v>
      </c>
      <c r="I510" s="234"/>
      <c r="J510" s="230"/>
      <c r="K510" s="230"/>
      <c r="L510" s="235"/>
      <c r="M510" s="236"/>
      <c r="N510" s="237"/>
      <c r="O510" s="237"/>
      <c r="P510" s="237"/>
      <c r="Q510" s="237"/>
      <c r="R510" s="237"/>
      <c r="S510" s="237"/>
      <c r="T510" s="238"/>
      <c r="AT510" s="239" t="s">
        <v>200</v>
      </c>
      <c r="AU510" s="239" t="s">
        <v>90</v>
      </c>
      <c r="AV510" s="15" t="s">
        <v>196</v>
      </c>
      <c r="AW510" s="15" t="s">
        <v>38</v>
      </c>
      <c r="AX510" s="15" t="s">
        <v>40</v>
      </c>
      <c r="AY510" s="239" t="s">
        <v>189</v>
      </c>
    </row>
    <row r="511" spans="1:65" s="2" customFormat="1" ht="21.75" customHeight="1">
      <c r="A511" s="37"/>
      <c r="B511" s="38"/>
      <c r="C511" s="191" t="s">
        <v>637</v>
      </c>
      <c r="D511" s="191" t="s">
        <v>191</v>
      </c>
      <c r="E511" s="192" t="s">
        <v>638</v>
      </c>
      <c r="F511" s="193" t="s">
        <v>639</v>
      </c>
      <c r="G511" s="194" t="s">
        <v>117</v>
      </c>
      <c r="H511" s="195">
        <v>169.05</v>
      </c>
      <c r="I511" s="196"/>
      <c r="J511" s="197">
        <f>ROUND(I511*H511,2)</f>
        <v>0</v>
      </c>
      <c r="K511" s="193" t="s">
        <v>195</v>
      </c>
      <c r="L511" s="42"/>
      <c r="M511" s="198" t="s">
        <v>32</v>
      </c>
      <c r="N511" s="199" t="s">
        <v>52</v>
      </c>
      <c r="O511" s="67"/>
      <c r="P511" s="200">
        <f>O511*H511</f>
        <v>0</v>
      </c>
      <c r="Q511" s="200">
        <v>2.47E-3</v>
      </c>
      <c r="R511" s="200">
        <f>Q511*H511</f>
        <v>0.41755350000000002</v>
      </c>
      <c r="S511" s="200">
        <v>0</v>
      </c>
      <c r="T511" s="201">
        <f>S511*H511</f>
        <v>0</v>
      </c>
      <c r="U511" s="37"/>
      <c r="V511" s="37"/>
      <c r="W511" s="37"/>
      <c r="X511" s="37"/>
      <c r="Y511" s="37"/>
      <c r="Z511" s="37"/>
      <c r="AA511" s="37"/>
      <c r="AB511" s="37"/>
      <c r="AC511" s="37"/>
      <c r="AD511" s="37"/>
      <c r="AE511" s="37"/>
      <c r="AR511" s="202" t="s">
        <v>196</v>
      </c>
      <c r="AT511" s="202" t="s">
        <v>191</v>
      </c>
      <c r="AU511" s="202" t="s">
        <v>90</v>
      </c>
      <c r="AY511" s="19" t="s">
        <v>189</v>
      </c>
      <c r="BE511" s="203">
        <f>IF(N511="základní",J511,0)</f>
        <v>0</v>
      </c>
      <c r="BF511" s="203">
        <f>IF(N511="snížená",J511,0)</f>
        <v>0</v>
      </c>
      <c r="BG511" s="203">
        <f>IF(N511="zákl. přenesená",J511,0)</f>
        <v>0</v>
      </c>
      <c r="BH511" s="203">
        <f>IF(N511="sníž. přenesená",J511,0)</f>
        <v>0</v>
      </c>
      <c r="BI511" s="203">
        <f>IF(N511="nulová",J511,0)</f>
        <v>0</v>
      </c>
      <c r="BJ511" s="19" t="s">
        <v>40</v>
      </c>
      <c r="BK511" s="203">
        <f>ROUND(I511*H511,2)</f>
        <v>0</v>
      </c>
      <c r="BL511" s="19" t="s">
        <v>196</v>
      </c>
      <c r="BM511" s="202" t="s">
        <v>640</v>
      </c>
    </row>
    <row r="512" spans="1:65" s="2" customFormat="1" ht="48">
      <c r="A512" s="37"/>
      <c r="B512" s="38"/>
      <c r="C512" s="39"/>
      <c r="D512" s="204" t="s">
        <v>198</v>
      </c>
      <c r="E512" s="39"/>
      <c r="F512" s="205" t="s">
        <v>641</v>
      </c>
      <c r="G512" s="39"/>
      <c r="H512" s="39"/>
      <c r="I512" s="112"/>
      <c r="J512" s="39"/>
      <c r="K512" s="39"/>
      <c r="L512" s="42"/>
      <c r="M512" s="206"/>
      <c r="N512" s="207"/>
      <c r="O512" s="67"/>
      <c r="P512" s="67"/>
      <c r="Q512" s="67"/>
      <c r="R512" s="67"/>
      <c r="S512" s="67"/>
      <c r="T512" s="68"/>
      <c r="U512" s="37"/>
      <c r="V512" s="37"/>
      <c r="W512" s="37"/>
      <c r="X512" s="37"/>
      <c r="Y512" s="37"/>
      <c r="Z512" s="37"/>
      <c r="AA512" s="37"/>
      <c r="AB512" s="37"/>
      <c r="AC512" s="37"/>
      <c r="AD512" s="37"/>
      <c r="AE512" s="37"/>
      <c r="AT512" s="19" t="s">
        <v>198</v>
      </c>
      <c r="AU512" s="19" t="s">
        <v>90</v>
      </c>
    </row>
    <row r="513" spans="1:65" s="13" customFormat="1" ht="10.199999999999999">
      <c r="B513" s="208"/>
      <c r="C513" s="209"/>
      <c r="D513" s="204" t="s">
        <v>200</v>
      </c>
      <c r="E513" s="210" t="s">
        <v>32</v>
      </c>
      <c r="F513" s="211" t="s">
        <v>595</v>
      </c>
      <c r="G513" s="209"/>
      <c r="H513" s="210" t="s">
        <v>32</v>
      </c>
      <c r="I513" s="212"/>
      <c r="J513" s="209"/>
      <c r="K513" s="209"/>
      <c r="L513" s="213"/>
      <c r="M513" s="214"/>
      <c r="N513" s="215"/>
      <c r="O513" s="215"/>
      <c r="P513" s="215"/>
      <c r="Q513" s="215"/>
      <c r="R513" s="215"/>
      <c r="S513" s="215"/>
      <c r="T513" s="216"/>
      <c r="AT513" s="217" t="s">
        <v>200</v>
      </c>
      <c r="AU513" s="217" t="s">
        <v>90</v>
      </c>
      <c r="AV513" s="13" t="s">
        <v>40</v>
      </c>
      <c r="AW513" s="13" t="s">
        <v>38</v>
      </c>
      <c r="AX513" s="13" t="s">
        <v>81</v>
      </c>
      <c r="AY513" s="217" t="s">
        <v>189</v>
      </c>
    </row>
    <row r="514" spans="1:65" s="13" customFormat="1" ht="10.199999999999999">
      <c r="B514" s="208"/>
      <c r="C514" s="209"/>
      <c r="D514" s="204" t="s">
        <v>200</v>
      </c>
      <c r="E514" s="210" t="s">
        <v>32</v>
      </c>
      <c r="F514" s="211" t="s">
        <v>202</v>
      </c>
      <c r="G514" s="209"/>
      <c r="H514" s="210" t="s">
        <v>32</v>
      </c>
      <c r="I514" s="212"/>
      <c r="J514" s="209"/>
      <c r="K514" s="209"/>
      <c r="L514" s="213"/>
      <c r="M514" s="214"/>
      <c r="N514" s="215"/>
      <c r="O514" s="215"/>
      <c r="P514" s="215"/>
      <c r="Q514" s="215"/>
      <c r="R514" s="215"/>
      <c r="S514" s="215"/>
      <c r="T514" s="216"/>
      <c r="AT514" s="217" t="s">
        <v>200</v>
      </c>
      <c r="AU514" s="217" t="s">
        <v>90</v>
      </c>
      <c r="AV514" s="13" t="s">
        <v>40</v>
      </c>
      <c r="AW514" s="13" t="s">
        <v>38</v>
      </c>
      <c r="AX514" s="13" t="s">
        <v>81</v>
      </c>
      <c r="AY514" s="217" t="s">
        <v>189</v>
      </c>
    </row>
    <row r="515" spans="1:65" s="13" customFormat="1" ht="10.199999999999999">
      <c r="B515" s="208"/>
      <c r="C515" s="209"/>
      <c r="D515" s="204" t="s">
        <v>200</v>
      </c>
      <c r="E515" s="210" t="s">
        <v>32</v>
      </c>
      <c r="F515" s="211" t="s">
        <v>596</v>
      </c>
      <c r="G515" s="209"/>
      <c r="H515" s="210" t="s">
        <v>32</v>
      </c>
      <c r="I515" s="212"/>
      <c r="J515" s="209"/>
      <c r="K515" s="209"/>
      <c r="L515" s="213"/>
      <c r="M515" s="214"/>
      <c r="N515" s="215"/>
      <c r="O515" s="215"/>
      <c r="P515" s="215"/>
      <c r="Q515" s="215"/>
      <c r="R515" s="215"/>
      <c r="S515" s="215"/>
      <c r="T515" s="216"/>
      <c r="AT515" s="217" t="s">
        <v>200</v>
      </c>
      <c r="AU515" s="217" t="s">
        <v>90</v>
      </c>
      <c r="AV515" s="13" t="s">
        <v>40</v>
      </c>
      <c r="AW515" s="13" t="s">
        <v>38</v>
      </c>
      <c r="AX515" s="13" t="s">
        <v>81</v>
      </c>
      <c r="AY515" s="217" t="s">
        <v>189</v>
      </c>
    </row>
    <row r="516" spans="1:65" s="14" customFormat="1" ht="10.199999999999999">
      <c r="B516" s="218"/>
      <c r="C516" s="219"/>
      <c r="D516" s="204" t="s">
        <v>200</v>
      </c>
      <c r="E516" s="220" t="s">
        <v>32</v>
      </c>
      <c r="F516" s="221" t="s">
        <v>642</v>
      </c>
      <c r="G516" s="219"/>
      <c r="H516" s="222">
        <v>6.3</v>
      </c>
      <c r="I516" s="223"/>
      <c r="J516" s="219"/>
      <c r="K516" s="219"/>
      <c r="L516" s="224"/>
      <c r="M516" s="225"/>
      <c r="N516" s="226"/>
      <c r="O516" s="226"/>
      <c r="P516" s="226"/>
      <c r="Q516" s="226"/>
      <c r="R516" s="226"/>
      <c r="S516" s="226"/>
      <c r="T516" s="227"/>
      <c r="AT516" s="228" t="s">
        <v>200</v>
      </c>
      <c r="AU516" s="228" t="s">
        <v>90</v>
      </c>
      <c r="AV516" s="14" t="s">
        <v>90</v>
      </c>
      <c r="AW516" s="14" t="s">
        <v>38</v>
      </c>
      <c r="AX516" s="14" t="s">
        <v>81</v>
      </c>
      <c r="AY516" s="228" t="s">
        <v>189</v>
      </c>
    </row>
    <row r="517" spans="1:65" s="14" customFormat="1" ht="10.199999999999999">
      <c r="B517" s="218"/>
      <c r="C517" s="219"/>
      <c r="D517" s="204" t="s">
        <v>200</v>
      </c>
      <c r="E517" s="220" t="s">
        <v>32</v>
      </c>
      <c r="F517" s="221" t="s">
        <v>643</v>
      </c>
      <c r="G517" s="219"/>
      <c r="H517" s="222">
        <v>129.96</v>
      </c>
      <c r="I517" s="223"/>
      <c r="J517" s="219"/>
      <c r="K517" s="219"/>
      <c r="L517" s="224"/>
      <c r="M517" s="225"/>
      <c r="N517" s="226"/>
      <c r="O517" s="226"/>
      <c r="P517" s="226"/>
      <c r="Q517" s="226"/>
      <c r="R517" s="226"/>
      <c r="S517" s="226"/>
      <c r="T517" s="227"/>
      <c r="AT517" s="228" t="s">
        <v>200</v>
      </c>
      <c r="AU517" s="228" t="s">
        <v>90</v>
      </c>
      <c r="AV517" s="14" t="s">
        <v>90</v>
      </c>
      <c r="AW517" s="14" t="s">
        <v>38</v>
      </c>
      <c r="AX517" s="14" t="s">
        <v>81</v>
      </c>
      <c r="AY517" s="228" t="s">
        <v>189</v>
      </c>
    </row>
    <row r="518" spans="1:65" s="14" customFormat="1" ht="10.199999999999999">
      <c r="B518" s="218"/>
      <c r="C518" s="219"/>
      <c r="D518" s="204" t="s">
        <v>200</v>
      </c>
      <c r="E518" s="220" t="s">
        <v>32</v>
      </c>
      <c r="F518" s="221" t="s">
        <v>644</v>
      </c>
      <c r="G518" s="219"/>
      <c r="H518" s="222">
        <v>25.47</v>
      </c>
      <c r="I518" s="223"/>
      <c r="J518" s="219"/>
      <c r="K518" s="219"/>
      <c r="L518" s="224"/>
      <c r="M518" s="225"/>
      <c r="N518" s="226"/>
      <c r="O518" s="226"/>
      <c r="P518" s="226"/>
      <c r="Q518" s="226"/>
      <c r="R518" s="226"/>
      <c r="S518" s="226"/>
      <c r="T518" s="227"/>
      <c r="AT518" s="228" t="s">
        <v>200</v>
      </c>
      <c r="AU518" s="228" t="s">
        <v>90</v>
      </c>
      <c r="AV518" s="14" t="s">
        <v>90</v>
      </c>
      <c r="AW518" s="14" t="s">
        <v>38</v>
      </c>
      <c r="AX518" s="14" t="s">
        <v>81</v>
      </c>
      <c r="AY518" s="228" t="s">
        <v>189</v>
      </c>
    </row>
    <row r="519" spans="1:65" s="14" customFormat="1" ht="10.199999999999999">
      <c r="B519" s="218"/>
      <c r="C519" s="219"/>
      <c r="D519" s="204" t="s">
        <v>200</v>
      </c>
      <c r="E519" s="220" t="s">
        <v>32</v>
      </c>
      <c r="F519" s="221" t="s">
        <v>645</v>
      </c>
      <c r="G519" s="219"/>
      <c r="H519" s="222">
        <v>7.32</v>
      </c>
      <c r="I519" s="223"/>
      <c r="J519" s="219"/>
      <c r="K519" s="219"/>
      <c r="L519" s="224"/>
      <c r="M519" s="225"/>
      <c r="N519" s="226"/>
      <c r="O519" s="226"/>
      <c r="P519" s="226"/>
      <c r="Q519" s="226"/>
      <c r="R519" s="226"/>
      <c r="S519" s="226"/>
      <c r="T519" s="227"/>
      <c r="AT519" s="228" t="s">
        <v>200</v>
      </c>
      <c r="AU519" s="228" t="s">
        <v>90</v>
      </c>
      <c r="AV519" s="14" t="s">
        <v>90</v>
      </c>
      <c r="AW519" s="14" t="s">
        <v>38</v>
      </c>
      <c r="AX519" s="14" t="s">
        <v>81</v>
      </c>
      <c r="AY519" s="228" t="s">
        <v>189</v>
      </c>
    </row>
    <row r="520" spans="1:65" s="15" customFormat="1" ht="10.199999999999999">
      <c r="B520" s="229"/>
      <c r="C520" s="230"/>
      <c r="D520" s="204" t="s">
        <v>200</v>
      </c>
      <c r="E520" s="231" t="s">
        <v>32</v>
      </c>
      <c r="F520" s="232" t="s">
        <v>204</v>
      </c>
      <c r="G520" s="230"/>
      <c r="H520" s="233">
        <v>169.05</v>
      </c>
      <c r="I520" s="234"/>
      <c r="J520" s="230"/>
      <c r="K520" s="230"/>
      <c r="L520" s="235"/>
      <c r="M520" s="236"/>
      <c r="N520" s="237"/>
      <c r="O520" s="237"/>
      <c r="P520" s="237"/>
      <c r="Q520" s="237"/>
      <c r="R520" s="237"/>
      <c r="S520" s="237"/>
      <c r="T520" s="238"/>
      <c r="AT520" s="239" t="s">
        <v>200</v>
      </c>
      <c r="AU520" s="239" t="s">
        <v>90</v>
      </c>
      <c r="AV520" s="15" t="s">
        <v>196</v>
      </c>
      <c r="AW520" s="15" t="s">
        <v>38</v>
      </c>
      <c r="AX520" s="15" t="s">
        <v>40</v>
      </c>
      <c r="AY520" s="239" t="s">
        <v>189</v>
      </c>
    </row>
    <row r="521" spans="1:65" s="2" customFormat="1" ht="21.75" customHeight="1">
      <c r="A521" s="37"/>
      <c r="B521" s="38"/>
      <c r="C521" s="191" t="s">
        <v>646</v>
      </c>
      <c r="D521" s="191" t="s">
        <v>191</v>
      </c>
      <c r="E521" s="192" t="s">
        <v>647</v>
      </c>
      <c r="F521" s="193" t="s">
        <v>648</v>
      </c>
      <c r="G521" s="194" t="s">
        <v>117</v>
      </c>
      <c r="H521" s="195">
        <v>169.05</v>
      </c>
      <c r="I521" s="196"/>
      <c r="J521" s="197">
        <f>ROUND(I521*H521,2)</f>
        <v>0</v>
      </c>
      <c r="K521" s="193" t="s">
        <v>195</v>
      </c>
      <c r="L521" s="42"/>
      <c r="M521" s="198" t="s">
        <v>32</v>
      </c>
      <c r="N521" s="199" t="s">
        <v>52</v>
      </c>
      <c r="O521" s="67"/>
      <c r="P521" s="200">
        <f>O521*H521</f>
        <v>0</v>
      </c>
      <c r="Q521" s="200">
        <v>0</v>
      </c>
      <c r="R521" s="200">
        <f>Q521*H521</f>
        <v>0</v>
      </c>
      <c r="S521" s="200">
        <v>0</v>
      </c>
      <c r="T521" s="201">
        <f>S521*H521</f>
        <v>0</v>
      </c>
      <c r="U521" s="37"/>
      <c r="V521" s="37"/>
      <c r="W521" s="37"/>
      <c r="X521" s="37"/>
      <c r="Y521" s="37"/>
      <c r="Z521" s="37"/>
      <c r="AA521" s="37"/>
      <c r="AB521" s="37"/>
      <c r="AC521" s="37"/>
      <c r="AD521" s="37"/>
      <c r="AE521" s="37"/>
      <c r="AR521" s="202" t="s">
        <v>196</v>
      </c>
      <c r="AT521" s="202" t="s">
        <v>191</v>
      </c>
      <c r="AU521" s="202" t="s">
        <v>90</v>
      </c>
      <c r="AY521" s="19" t="s">
        <v>189</v>
      </c>
      <c r="BE521" s="203">
        <f>IF(N521="základní",J521,0)</f>
        <v>0</v>
      </c>
      <c r="BF521" s="203">
        <f>IF(N521="snížená",J521,0)</f>
        <v>0</v>
      </c>
      <c r="BG521" s="203">
        <f>IF(N521="zákl. přenesená",J521,0)</f>
        <v>0</v>
      </c>
      <c r="BH521" s="203">
        <f>IF(N521="sníž. přenesená",J521,0)</f>
        <v>0</v>
      </c>
      <c r="BI521" s="203">
        <f>IF(N521="nulová",J521,0)</f>
        <v>0</v>
      </c>
      <c r="BJ521" s="19" t="s">
        <v>40</v>
      </c>
      <c r="BK521" s="203">
        <f>ROUND(I521*H521,2)</f>
        <v>0</v>
      </c>
      <c r="BL521" s="19" t="s">
        <v>196</v>
      </c>
      <c r="BM521" s="202" t="s">
        <v>649</v>
      </c>
    </row>
    <row r="522" spans="1:65" s="2" customFormat="1" ht="48">
      <c r="A522" s="37"/>
      <c r="B522" s="38"/>
      <c r="C522" s="39"/>
      <c r="D522" s="204" t="s">
        <v>198</v>
      </c>
      <c r="E522" s="39"/>
      <c r="F522" s="205" t="s">
        <v>641</v>
      </c>
      <c r="G522" s="39"/>
      <c r="H522" s="39"/>
      <c r="I522" s="112"/>
      <c r="J522" s="39"/>
      <c r="K522" s="39"/>
      <c r="L522" s="42"/>
      <c r="M522" s="206"/>
      <c r="N522" s="207"/>
      <c r="O522" s="67"/>
      <c r="P522" s="67"/>
      <c r="Q522" s="67"/>
      <c r="R522" s="67"/>
      <c r="S522" s="67"/>
      <c r="T522" s="68"/>
      <c r="U522" s="37"/>
      <c r="V522" s="37"/>
      <c r="W522" s="37"/>
      <c r="X522" s="37"/>
      <c r="Y522" s="37"/>
      <c r="Z522" s="37"/>
      <c r="AA522" s="37"/>
      <c r="AB522" s="37"/>
      <c r="AC522" s="37"/>
      <c r="AD522" s="37"/>
      <c r="AE522" s="37"/>
      <c r="AT522" s="19" t="s">
        <v>198</v>
      </c>
      <c r="AU522" s="19" t="s">
        <v>90</v>
      </c>
    </row>
    <row r="523" spans="1:65" s="2" customFormat="1" ht="21.75" customHeight="1">
      <c r="A523" s="37"/>
      <c r="B523" s="38"/>
      <c r="C523" s="191" t="s">
        <v>650</v>
      </c>
      <c r="D523" s="191" t="s">
        <v>191</v>
      </c>
      <c r="E523" s="192" t="s">
        <v>651</v>
      </c>
      <c r="F523" s="193" t="s">
        <v>652</v>
      </c>
      <c r="G523" s="194" t="s">
        <v>421</v>
      </c>
      <c r="H523" s="195">
        <v>1.5529999999999999</v>
      </c>
      <c r="I523" s="196"/>
      <c r="J523" s="197">
        <f>ROUND(I523*H523,2)</f>
        <v>0</v>
      </c>
      <c r="K523" s="193" t="s">
        <v>195</v>
      </c>
      <c r="L523" s="42"/>
      <c r="M523" s="198" t="s">
        <v>32</v>
      </c>
      <c r="N523" s="199" t="s">
        <v>52</v>
      </c>
      <c r="O523" s="67"/>
      <c r="P523" s="200">
        <f>O523*H523</f>
        <v>0</v>
      </c>
      <c r="Q523" s="200">
        <v>1.10951</v>
      </c>
      <c r="R523" s="200">
        <f>Q523*H523</f>
        <v>1.72306903</v>
      </c>
      <c r="S523" s="200">
        <v>0</v>
      </c>
      <c r="T523" s="201">
        <f>S523*H523</f>
        <v>0</v>
      </c>
      <c r="U523" s="37"/>
      <c r="V523" s="37"/>
      <c r="W523" s="37"/>
      <c r="X523" s="37"/>
      <c r="Y523" s="37"/>
      <c r="Z523" s="37"/>
      <c r="AA523" s="37"/>
      <c r="AB523" s="37"/>
      <c r="AC523" s="37"/>
      <c r="AD523" s="37"/>
      <c r="AE523" s="37"/>
      <c r="AR523" s="202" t="s">
        <v>196</v>
      </c>
      <c r="AT523" s="202" t="s">
        <v>191</v>
      </c>
      <c r="AU523" s="202" t="s">
        <v>90</v>
      </c>
      <c r="AY523" s="19" t="s">
        <v>189</v>
      </c>
      <c r="BE523" s="203">
        <f>IF(N523="základní",J523,0)</f>
        <v>0</v>
      </c>
      <c r="BF523" s="203">
        <f>IF(N523="snížená",J523,0)</f>
        <v>0</v>
      </c>
      <c r="BG523" s="203">
        <f>IF(N523="zákl. přenesená",J523,0)</f>
        <v>0</v>
      </c>
      <c r="BH523" s="203">
        <f>IF(N523="sníž. přenesená",J523,0)</f>
        <v>0</v>
      </c>
      <c r="BI523" s="203">
        <f>IF(N523="nulová",J523,0)</f>
        <v>0</v>
      </c>
      <c r="BJ523" s="19" t="s">
        <v>40</v>
      </c>
      <c r="BK523" s="203">
        <f>ROUND(I523*H523,2)</f>
        <v>0</v>
      </c>
      <c r="BL523" s="19" t="s">
        <v>196</v>
      </c>
      <c r="BM523" s="202" t="s">
        <v>653</v>
      </c>
    </row>
    <row r="524" spans="1:65" s="14" customFormat="1" ht="10.199999999999999">
      <c r="B524" s="218"/>
      <c r="C524" s="219"/>
      <c r="D524" s="204" t="s">
        <v>200</v>
      </c>
      <c r="E524" s="220" t="s">
        <v>32</v>
      </c>
      <c r="F524" s="221" t="s">
        <v>654</v>
      </c>
      <c r="G524" s="219"/>
      <c r="H524" s="222">
        <v>1.5529999999999999</v>
      </c>
      <c r="I524" s="223"/>
      <c r="J524" s="219"/>
      <c r="K524" s="219"/>
      <c r="L524" s="224"/>
      <c r="M524" s="225"/>
      <c r="N524" s="226"/>
      <c r="O524" s="226"/>
      <c r="P524" s="226"/>
      <c r="Q524" s="226"/>
      <c r="R524" s="226"/>
      <c r="S524" s="226"/>
      <c r="T524" s="227"/>
      <c r="AT524" s="228" t="s">
        <v>200</v>
      </c>
      <c r="AU524" s="228" t="s">
        <v>90</v>
      </c>
      <c r="AV524" s="14" t="s">
        <v>90</v>
      </c>
      <c r="AW524" s="14" t="s">
        <v>38</v>
      </c>
      <c r="AX524" s="14" t="s">
        <v>40</v>
      </c>
      <c r="AY524" s="228" t="s">
        <v>189</v>
      </c>
    </row>
    <row r="525" spans="1:65" s="12" customFormat="1" ht="22.8" customHeight="1">
      <c r="B525" s="175"/>
      <c r="C525" s="176"/>
      <c r="D525" s="177" t="s">
        <v>80</v>
      </c>
      <c r="E525" s="189" t="s">
        <v>196</v>
      </c>
      <c r="F525" s="189" t="s">
        <v>655</v>
      </c>
      <c r="G525" s="176"/>
      <c r="H525" s="176"/>
      <c r="I525" s="179"/>
      <c r="J525" s="190">
        <f>BK525</f>
        <v>0</v>
      </c>
      <c r="K525" s="176"/>
      <c r="L525" s="181"/>
      <c r="M525" s="182"/>
      <c r="N525" s="183"/>
      <c r="O525" s="183"/>
      <c r="P525" s="184">
        <f>SUM(P526:P533)</f>
        <v>0</v>
      </c>
      <c r="Q525" s="183"/>
      <c r="R525" s="184">
        <f>SUM(R526:R533)</f>
        <v>0</v>
      </c>
      <c r="S525" s="183"/>
      <c r="T525" s="185">
        <f>SUM(T526:T533)</f>
        <v>0</v>
      </c>
      <c r="AR525" s="186" t="s">
        <v>40</v>
      </c>
      <c r="AT525" s="187" t="s">
        <v>80</v>
      </c>
      <c r="AU525" s="187" t="s">
        <v>40</v>
      </c>
      <c r="AY525" s="186" t="s">
        <v>189</v>
      </c>
      <c r="BK525" s="188">
        <f>SUM(BK526:BK533)</f>
        <v>0</v>
      </c>
    </row>
    <row r="526" spans="1:65" s="2" customFormat="1" ht="16.5" customHeight="1">
      <c r="A526" s="37"/>
      <c r="B526" s="38"/>
      <c r="C526" s="191" t="s">
        <v>656</v>
      </c>
      <c r="D526" s="191" t="s">
        <v>191</v>
      </c>
      <c r="E526" s="192" t="s">
        <v>657</v>
      </c>
      <c r="F526" s="193" t="s">
        <v>658</v>
      </c>
      <c r="G526" s="194" t="s">
        <v>281</v>
      </c>
      <c r="H526" s="195">
        <v>0.28399999999999997</v>
      </c>
      <c r="I526" s="196"/>
      <c r="J526" s="197">
        <f>ROUND(I526*H526,2)</f>
        <v>0</v>
      </c>
      <c r="K526" s="193" t="s">
        <v>195</v>
      </c>
      <c r="L526" s="42"/>
      <c r="M526" s="198" t="s">
        <v>32</v>
      </c>
      <c r="N526" s="199" t="s">
        <v>52</v>
      </c>
      <c r="O526" s="67"/>
      <c r="P526" s="200">
        <f>O526*H526</f>
        <v>0</v>
      </c>
      <c r="Q526" s="200">
        <v>0</v>
      </c>
      <c r="R526" s="200">
        <f>Q526*H526</f>
        <v>0</v>
      </c>
      <c r="S526" s="200">
        <v>0</v>
      </c>
      <c r="T526" s="201">
        <f>S526*H526</f>
        <v>0</v>
      </c>
      <c r="U526" s="37"/>
      <c r="V526" s="37"/>
      <c r="W526" s="37"/>
      <c r="X526" s="37"/>
      <c r="Y526" s="37"/>
      <c r="Z526" s="37"/>
      <c r="AA526" s="37"/>
      <c r="AB526" s="37"/>
      <c r="AC526" s="37"/>
      <c r="AD526" s="37"/>
      <c r="AE526" s="37"/>
      <c r="AR526" s="202" t="s">
        <v>196</v>
      </c>
      <c r="AT526" s="202" t="s">
        <v>191</v>
      </c>
      <c r="AU526" s="202" t="s">
        <v>90</v>
      </c>
      <c r="AY526" s="19" t="s">
        <v>189</v>
      </c>
      <c r="BE526" s="203">
        <f>IF(N526="základní",J526,0)</f>
        <v>0</v>
      </c>
      <c r="BF526" s="203">
        <f>IF(N526="snížená",J526,0)</f>
        <v>0</v>
      </c>
      <c r="BG526" s="203">
        <f>IF(N526="zákl. přenesená",J526,0)</f>
        <v>0</v>
      </c>
      <c r="BH526" s="203">
        <f>IF(N526="sníž. přenesená",J526,0)</f>
        <v>0</v>
      </c>
      <c r="BI526" s="203">
        <f>IF(N526="nulová",J526,0)</f>
        <v>0</v>
      </c>
      <c r="BJ526" s="19" t="s">
        <v>40</v>
      </c>
      <c r="BK526" s="203">
        <f>ROUND(I526*H526,2)</f>
        <v>0</v>
      </c>
      <c r="BL526" s="19" t="s">
        <v>196</v>
      </c>
      <c r="BM526" s="202" t="s">
        <v>659</v>
      </c>
    </row>
    <row r="527" spans="1:65" s="2" customFormat="1" ht="38.4">
      <c r="A527" s="37"/>
      <c r="B527" s="38"/>
      <c r="C527" s="39"/>
      <c r="D527" s="204" t="s">
        <v>198</v>
      </c>
      <c r="E527" s="39"/>
      <c r="F527" s="205" t="s">
        <v>660</v>
      </c>
      <c r="G527" s="39"/>
      <c r="H527" s="39"/>
      <c r="I527" s="112"/>
      <c r="J527" s="39"/>
      <c r="K527" s="39"/>
      <c r="L527" s="42"/>
      <c r="M527" s="206"/>
      <c r="N527" s="207"/>
      <c r="O527" s="67"/>
      <c r="P527" s="67"/>
      <c r="Q527" s="67"/>
      <c r="R527" s="67"/>
      <c r="S527" s="67"/>
      <c r="T527" s="68"/>
      <c r="U527" s="37"/>
      <c r="V527" s="37"/>
      <c r="W527" s="37"/>
      <c r="X527" s="37"/>
      <c r="Y527" s="37"/>
      <c r="Z527" s="37"/>
      <c r="AA527" s="37"/>
      <c r="AB527" s="37"/>
      <c r="AC527" s="37"/>
      <c r="AD527" s="37"/>
      <c r="AE527" s="37"/>
      <c r="AT527" s="19" t="s">
        <v>198</v>
      </c>
      <c r="AU527" s="19" t="s">
        <v>90</v>
      </c>
    </row>
    <row r="528" spans="1:65" s="13" customFormat="1" ht="10.199999999999999">
      <c r="B528" s="208"/>
      <c r="C528" s="209"/>
      <c r="D528" s="204" t="s">
        <v>200</v>
      </c>
      <c r="E528" s="210" t="s">
        <v>32</v>
      </c>
      <c r="F528" s="211" t="s">
        <v>313</v>
      </c>
      <c r="G528" s="209"/>
      <c r="H528" s="210" t="s">
        <v>32</v>
      </c>
      <c r="I528" s="212"/>
      <c r="J528" s="209"/>
      <c r="K528" s="209"/>
      <c r="L528" s="213"/>
      <c r="M528" s="214"/>
      <c r="N528" s="215"/>
      <c r="O528" s="215"/>
      <c r="P528" s="215"/>
      <c r="Q528" s="215"/>
      <c r="R528" s="215"/>
      <c r="S528" s="215"/>
      <c r="T528" s="216"/>
      <c r="AT528" s="217" t="s">
        <v>200</v>
      </c>
      <c r="AU528" s="217" t="s">
        <v>90</v>
      </c>
      <c r="AV528" s="13" t="s">
        <v>40</v>
      </c>
      <c r="AW528" s="13" t="s">
        <v>38</v>
      </c>
      <c r="AX528" s="13" t="s">
        <v>81</v>
      </c>
      <c r="AY528" s="217" t="s">
        <v>189</v>
      </c>
    </row>
    <row r="529" spans="1:65" s="13" customFormat="1" ht="10.199999999999999">
      <c r="B529" s="208"/>
      <c r="C529" s="209"/>
      <c r="D529" s="204" t="s">
        <v>200</v>
      </c>
      <c r="E529" s="210" t="s">
        <v>32</v>
      </c>
      <c r="F529" s="211" t="s">
        <v>202</v>
      </c>
      <c r="G529" s="209"/>
      <c r="H529" s="210" t="s">
        <v>32</v>
      </c>
      <c r="I529" s="212"/>
      <c r="J529" s="209"/>
      <c r="K529" s="209"/>
      <c r="L529" s="213"/>
      <c r="M529" s="214"/>
      <c r="N529" s="215"/>
      <c r="O529" s="215"/>
      <c r="P529" s="215"/>
      <c r="Q529" s="215"/>
      <c r="R529" s="215"/>
      <c r="S529" s="215"/>
      <c r="T529" s="216"/>
      <c r="AT529" s="217" t="s">
        <v>200</v>
      </c>
      <c r="AU529" s="217" t="s">
        <v>90</v>
      </c>
      <c r="AV529" s="13" t="s">
        <v>40</v>
      </c>
      <c r="AW529" s="13" t="s">
        <v>38</v>
      </c>
      <c r="AX529" s="13" t="s">
        <v>81</v>
      </c>
      <c r="AY529" s="217" t="s">
        <v>189</v>
      </c>
    </row>
    <row r="530" spans="1:65" s="13" customFormat="1" ht="10.199999999999999">
      <c r="B530" s="208"/>
      <c r="C530" s="209"/>
      <c r="D530" s="204" t="s">
        <v>200</v>
      </c>
      <c r="E530" s="210" t="s">
        <v>32</v>
      </c>
      <c r="F530" s="211" t="s">
        <v>297</v>
      </c>
      <c r="G530" s="209"/>
      <c r="H530" s="210" t="s">
        <v>32</v>
      </c>
      <c r="I530" s="212"/>
      <c r="J530" s="209"/>
      <c r="K530" s="209"/>
      <c r="L530" s="213"/>
      <c r="M530" s="214"/>
      <c r="N530" s="215"/>
      <c r="O530" s="215"/>
      <c r="P530" s="215"/>
      <c r="Q530" s="215"/>
      <c r="R530" s="215"/>
      <c r="S530" s="215"/>
      <c r="T530" s="216"/>
      <c r="AT530" s="217" t="s">
        <v>200</v>
      </c>
      <c r="AU530" s="217" t="s">
        <v>90</v>
      </c>
      <c r="AV530" s="13" t="s">
        <v>40</v>
      </c>
      <c r="AW530" s="13" t="s">
        <v>38</v>
      </c>
      <c r="AX530" s="13" t="s">
        <v>81</v>
      </c>
      <c r="AY530" s="217" t="s">
        <v>189</v>
      </c>
    </row>
    <row r="531" spans="1:65" s="14" customFormat="1" ht="10.199999999999999">
      <c r="B531" s="218"/>
      <c r="C531" s="219"/>
      <c r="D531" s="204" t="s">
        <v>200</v>
      </c>
      <c r="E531" s="220" t="s">
        <v>32</v>
      </c>
      <c r="F531" s="221" t="s">
        <v>661</v>
      </c>
      <c r="G531" s="219"/>
      <c r="H531" s="222">
        <v>0.28399999999999997</v>
      </c>
      <c r="I531" s="223"/>
      <c r="J531" s="219"/>
      <c r="K531" s="219"/>
      <c r="L531" s="224"/>
      <c r="M531" s="225"/>
      <c r="N531" s="226"/>
      <c r="O531" s="226"/>
      <c r="P531" s="226"/>
      <c r="Q531" s="226"/>
      <c r="R531" s="226"/>
      <c r="S531" s="226"/>
      <c r="T531" s="227"/>
      <c r="AT531" s="228" t="s">
        <v>200</v>
      </c>
      <c r="AU531" s="228" t="s">
        <v>90</v>
      </c>
      <c r="AV531" s="14" t="s">
        <v>90</v>
      </c>
      <c r="AW531" s="14" t="s">
        <v>38</v>
      </c>
      <c r="AX531" s="14" t="s">
        <v>81</v>
      </c>
      <c r="AY531" s="228" t="s">
        <v>189</v>
      </c>
    </row>
    <row r="532" spans="1:65" s="16" customFormat="1" ht="10.199999999999999">
      <c r="B532" s="240"/>
      <c r="C532" s="241"/>
      <c r="D532" s="204" t="s">
        <v>200</v>
      </c>
      <c r="E532" s="242" t="s">
        <v>32</v>
      </c>
      <c r="F532" s="243" t="s">
        <v>627</v>
      </c>
      <c r="G532" s="241"/>
      <c r="H532" s="244">
        <v>0.28399999999999997</v>
      </c>
      <c r="I532" s="245"/>
      <c r="J532" s="241"/>
      <c r="K532" s="241"/>
      <c r="L532" s="246"/>
      <c r="M532" s="247"/>
      <c r="N532" s="248"/>
      <c r="O532" s="248"/>
      <c r="P532" s="248"/>
      <c r="Q532" s="248"/>
      <c r="R532" s="248"/>
      <c r="S532" s="248"/>
      <c r="T532" s="249"/>
      <c r="AT532" s="250" t="s">
        <v>200</v>
      </c>
      <c r="AU532" s="250" t="s">
        <v>90</v>
      </c>
      <c r="AV532" s="16" t="s">
        <v>101</v>
      </c>
      <c r="AW532" s="16" t="s">
        <v>38</v>
      </c>
      <c r="AX532" s="16" t="s">
        <v>81</v>
      </c>
      <c r="AY532" s="250" t="s">
        <v>189</v>
      </c>
    </row>
    <row r="533" spans="1:65" s="15" customFormat="1" ht="10.199999999999999">
      <c r="B533" s="229"/>
      <c r="C533" s="230"/>
      <c r="D533" s="204" t="s">
        <v>200</v>
      </c>
      <c r="E533" s="231" t="s">
        <v>32</v>
      </c>
      <c r="F533" s="232" t="s">
        <v>204</v>
      </c>
      <c r="G533" s="230"/>
      <c r="H533" s="233">
        <v>0.28399999999999997</v>
      </c>
      <c r="I533" s="234"/>
      <c r="J533" s="230"/>
      <c r="K533" s="230"/>
      <c r="L533" s="235"/>
      <c r="M533" s="236"/>
      <c r="N533" s="237"/>
      <c r="O533" s="237"/>
      <c r="P533" s="237"/>
      <c r="Q533" s="237"/>
      <c r="R533" s="237"/>
      <c r="S533" s="237"/>
      <c r="T533" s="238"/>
      <c r="AT533" s="239" t="s">
        <v>200</v>
      </c>
      <c r="AU533" s="239" t="s">
        <v>90</v>
      </c>
      <c r="AV533" s="15" t="s">
        <v>196</v>
      </c>
      <c r="AW533" s="15" t="s">
        <v>38</v>
      </c>
      <c r="AX533" s="15" t="s">
        <v>40</v>
      </c>
      <c r="AY533" s="239" t="s">
        <v>189</v>
      </c>
    </row>
    <row r="534" spans="1:65" s="12" customFormat="1" ht="22.8" customHeight="1">
      <c r="B534" s="175"/>
      <c r="C534" s="176"/>
      <c r="D534" s="177" t="s">
        <v>80</v>
      </c>
      <c r="E534" s="189" t="s">
        <v>220</v>
      </c>
      <c r="F534" s="189" t="s">
        <v>662</v>
      </c>
      <c r="G534" s="176"/>
      <c r="H534" s="176"/>
      <c r="I534" s="179"/>
      <c r="J534" s="190">
        <f>BK534</f>
        <v>0</v>
      </c>
      <c r="K534" s="176"/>
      <c r="L534" s="181"/>
      <c r="M534" s="182"/>
      <c r="N534" s="183"/>
      <c r="O534" s="183"/>
      <c r="P534" s="184">
        <f>SUM(P535:P645)</f>
        <v>0</v>
      </c>
      <c r="Q534" s="183"/>
      <c r="R534" s="184">
        <f>SUM(R535:R645)</f>
        <v>410.03496150000001</v>
      </c>
      <c r="S534" s="183"/>
      <c r="T534" s="185">
        <f>SUM(T535:T645)</f>
        <v>0</v>
      </c>
      <c r="AR534" s="186" t="s">
        <v>40</v>
      </c>
      <c r="AT534" s="187" t="s">
        <v>80</v>
      </c>
      <c r="AU534" s="187" t="s">
        <v>40</v>
      </c>
      <c r="AY534" s="186" t="s">
        <v>189</v>
      </c>
      <c r="BK534" s="188">
        <f>SUM(BK535:BK645)</f>
        <v>0</v>
      </c>
    </row>
    <row r="535" spans="1:65" s="2" customFormat="1" ht="16.5" customHeight="1">
      <c r="A535" s="37"/>
      <c r="B535" s="38"/>
      <c r="C535" s="191" t="s">
        <v>663</v>
      </c>
      <c r="D535" s="191" t="s">
        <v>191</v>
      </c>
      <c r="E535" s="192" t="s">
        <v>664</v>
      </c>
      <c r="F535" s="193" t="s">
        <v>665</v>
      </c>
      <c r="G535" s="194" t="s">
        <v>117</v>
      </c>
      <c r="H535" s="195">
        <v>1412.89</v>
      </c>
      <c r="I535" s="196"/>
      <c r="J535" s="197">
        <f>ROUND(I535*H535,2)</f>
        <v>0</v>
      </c>
      <c r="K535" s="193" t="s">
        <v>195</v>
      </c>
      <c r="L535" s="42"/>
      <c r="M535" s="198" t="s">
        <v>32</v>
      </c>
      <c r="N535" s="199" t="s">
        <v>52</v>
      </c>
      <c r="O535" s="67"/>
      <c r="P535" s="200">
        <f>O535*H535</f>
        <v>0</v>
      </c>
      <c r="Q535" s="200">
        <v>0</v>
      </c>
      <c r="R535" s="200">
        <f>Q535*H535</f>
        <v>0</v>
      </c>
      <c r="S535" s="200">
        <v>0</v>
      </c>
      <c r="T535" s="201">
        <f>S535*H535</f>
        <v>0</v>
      </c>
      <c r="U535" s="37"/>
      <c r="V535" s="37"/>
      <c r="W535" s="37"/>
      <c r="X535" s="37"/>
      <c r="Y535" s="37"/>
      <c r="Z535" s="37"/>
      <c r="AA535" s="37"/>
      <c r="AB535" s="37"/>
      <c r="AC535" s="37"/>
      <c r="AD535" s="37"/>
      <c r="AE535" s="37"/>
      <c r="AR535" s="202" t="s">
        <v>196</v>
      </c>
      <c r="AT535" s="202" t="s">
        <v>191</v>
      </c>
      <c r="AU535" s="202" t="s">
        <v>90</v>
      </c>
      <c r="AY535" s="19" t="s">
        <v>189</v>
      </c>
      <c r="BE535" s="203">
        <f>IF(N535="základní",J535,0)</f>
        <v>0</v>
      </c>
      <c r="BF535" s="203">
        <f>IF(N535="snížená",J535,0)</f>
        <v>0</v>
      </c>
      <c r="BG535" s="203">
        <f>IF(N535="zákl. přenesená",J535,0)</f>
        <v>0</v>
      </c>
      <c r="BH535" s="203">
        <f>IF(N535="sníž. přenesená",J535,0)</f>
        <v>0</v>
      </c>
      <c r="BI535" s="203">
        <f>IF(N535="nulová",J535,0)</f>
        <v>0</v>
      </c>
      <c r="BJ535" s="19" t="s">
        <v>40</v>
      </c>
      <c r="BK535" s="203">
        <f>ROUND(I535*H535,2)</f>
        <v>0</v>
      </c>
      <c r="BL535" s="19" t="s">
        <v>196</v>
      </c>
      <c r="BM535" s="202" t="s">
        <v>666</v>
      </c>
    </row>
    <row r="536" spans="1:65" s="13" customFormat="1" ht="10.199999999999999">
      <c r="B536" s="208"/>
      <c r="C536" s="209"/>
      <c r="D536" s="204" t="s">
        <v>200</v>
      </c>
      <c r="E536" s="210" t="s">
        <v>32</v>
      </c>
      <c r="F536" s="211" t="s">
        <v>615</v>
      </c>
      <c r="G536" s="209"/>
      <c r="H536" s="210" t="s">
        <v>32</v>
      </c>
      <c r="I536" s="212"/>
      <c r="J536" s="209"/>
      <c r="K536" s="209"/>
      <c r="L536" s="213"/>
      <c r="M536" s="214"/>
      <c r="N536" s="215"/>
      <c r="O536" s="215"/>
      <c r="P536" s="215"/>
      <c r="Q536" s="215"/>
      <c r="R536" s="215"/>
      <c r="S536" s="215"/>
      <c r="T536" s="216"/>
      <c r="AT536" s="217" t="s">
        <v>200</v>
      </c>
      <c r="AU536" s="217" t="s">
        <v>90</v>
      </c>
      <c r="AV536" s="13" t="s">
        <v>40</v>
      </c>
      <c r="AW536" s="13" t="s">
        <v>38</v>
      </c>
      <c r="AX536" s="13" t="s">
        <v>81</v>
      </c>
      <c r="AY536" s="217" t="s">
        <v>189</v>
      </c>
    </row>
    <row r="537" spans="1:65" s="13" customFormat="1" ht="10.199999999999999">
      <c r="B537" s="208"/>
      <c r="C537" s="209"/>
      <c r="D537" s="204" t="s">
        <v>200</v>
      </c>
      <c r="E537" s="210" t="s">
        <v>32</v>
      </c>
      <c r="F537" s="211" t="s">
        <v>202</v>
      </c>
      <c r="G537" s="209"/>
      <c r="H537" s="210" t="s">
        <v>32</v>
      </c>
      <c r="I537" s="212"/>
      <c r="J537" s="209"/>
      <c r="K537" s="209"/>
      <c r="L537" s="213"/>
      <c r="M537" s="214"/>
      <c r="N537" s="215"/>
      <c r="O537" s="215"/>
      <c r="P537" s="215"/>
      <c r="Q537" s="215"/>
      <c r="R537" s="215"/>
      <c r="S537" s="215"/>
      <c r="T537" s="216"/>
      <c r="AT537" s="217" t="s">
        <v>200</v>
      </c>
      <c r="AU537" s="217" t="s">
        <v>90</v>
      </c>
      <c r="AV537" s="13" t="s">
        <v>40</v>
      </c>
      <c r="AW537" s="13" t="s">
        <v>38</v>
      </c>
      <c r="AX537" s="13" t="s">
        <v>81</v>
      </c>
      <c r="AY537" s="217" t="s">
        <v>189</v>
      </c>
    </row>
    <row r="538" spans="1:65" s="13" customFormat="1" ht="10.199999999999999">
      <c r="B538" s="208"/>
      <c r="C538" s="209"/>
      <c r="D538" s="204" t="s">
        <v>200</v>
      </c>
      <c r="E538" s="210" t="s">
        <v>32</v>
      </c>
      <c r="F538" s="211" t="s">
        <v>297</v>
      </c>
      <c r="G538" s="209"/>
      <c r="H538" s="210" t="s">
        <v>32</v>
      </c>
      <c r="I538" s="212"/>
      <c r="J538" s="209"/>
      <c r="K538" s="209"/>
      <c r="L538" s="213"/>
      <c r="M538" s="214"/>
      <c r="N538" s="215"/>
      <c r="O538" s="215"/>
      <c r="P538" s="215"/>
      <c r="Q538" s="215"/>
      <c r="R538" s="215"/>
      <c r="S538" s="215"/>
      <c r="T538" s="216"/>
      <c r="AT538" s="217" t="s">
        <v>200</v>
      </c>
      <c r="AU538" s="217" t="s">
        <v>90</v>
      </c>
      <c r="AV538" s="13" t="s">
        <v>40</v>
      </c>
      <c r="AW538" s="13" t="s">
        <v>38</v>
      </c>
      <c r="AX538" s="13" t="s">
        <v>81</v>
      </c>
      <c r="AY538" s="217" t="s">
        <v>189</v>
      </c>
    </row>
    <row r="539" spans="1:65" s="14" customFormat="1" ht="10.199999999999999">
      <c r="B539" s="218"/>
      <c r="C539" s="219"/>
      <c r="D539" s="204" t="s">
        <v>200</v>
      </c>
      <c r="E539" s="220" t="s">
        <v>32</v>
      </c>
      <c r="F539" s="221" t="s">
        <v>490</v>
      </c>
      <c r="G539" s="219"/>
      <c r="H539" s="222">
        <v>1633.64</v>
      </c>
      <c r="I539" s="223"/>
      <c r="J539" s="219"/>
      <c r="K539" s="219"/>
      <c r="L539" s="224"/>
      <c r="M539" s="225"/>
      <c r="N539" s="226"/>
      <c r="O539" s="226"/>
      <c r="P539" s="226"/>
      <c r="Q539" s="226"/>
      <c r="R539" s="226"/>
      <c r="S539" s="226"/>
      <c r="T539" s="227"/>
      <c r="AT539" s="228" t="s">
        <v>200</v>
      </c>
      <c r="AU539" s="228" t="s">
        <v>90</v>
      </c>
      <c r="AV539" s="14" t="s">
        <v>90</v>
      </c>
      <c r="AW539" s="14" t="s">
        <v>38</v>
      </c>
      <c r="AX539" s="14" t="s">
        <v>81</v>
      </c>
      <c r="AY539" s="228" t="s">
        <v>189</v>
      </c>
    </row>
    <row r="540" spans="1:65" s="14" customFormat="1" ht="10.199999999999999">
      <c r="B540" s="218"/>
      <c r="C540" s="219"/>
      <c r="D540" s="204" t="s">
        <v>200</v>
      </c>
      <c r="E540" s="220" t="s">
        <v>32</v>
      </c>
      <c r="F540" s="221" t="s">
        <v>214</v>
      </c>
      <c r="G540" s="219"/>
      <c r="H540" s="222">
        <v>-220.75</v>
      </c>
      <c r="I540" s="223"/>
      <c r="J540" s="219"/>
      <c r="K540" s="219"/>
      <c r="L540" s="224"/>
      <c r="M540" s="225"/>
      <c r="N540" s="226"/>
      <c r="O540" s="226"/>
      <c r="P540" s="226"/>
      <c r="Q540" s="226"/>
      <c r="R540" s="226"/>
      <c r="S540" s="226"/>
      <c r="T540" s="227"/>
      <c r="AT540" s="228" t="s">
        <v>200</v>
      </c>
      <c r="AU540" s="228" t="s">
        <v>90</v>
      </c>
      <c r="AV540" s="14" t="s">
        <v>90</v>
      </c>
      <c r="AW540" s="14" t="s">
        <v>38</v>
      </c>
      <c r="AX540" s="14" t="s">
        <v>81</v>
      </c>
      <c r="AY540" s="228" t="s">
        <v>189</v>
      </c>
    </row>
    <row r="541" spans="1:65" s="15" customFormat="1" ht="10.199999999999999">
      <c r="B541" s="229"/>
      <c r="C541" s="230"/>
      <c r="D541" s="204" t="s">
        <v>200</v>
      </c>
      <c r="E541" s="231" t="s">
        <v>32</v>
      </c>
      <c r="F541" s="232" t="s">
        <v>204</v>
      </c>
      <c r="G541" s="230"/>
      <c r="H541" s="233">
        <v>1412.89</v>
      </c>
      <c r="I541" s="234"/>
      <c r="J541" s="230"/>
      <c r="K541" s="230"/>
      <c r="L541" s="235"/>
      <c r="M541" s="236"/>
      <c r="N541" s="237"/>
      <c r="O541" s="237"/>
      <c r="P541" s="237"/>
      <c r="Q541" s="237"/>
      <c r="R541" s="237"/>
      <c r="S541" s="237"/>
      <c r="T541" s="238"/>
      <c r="AT541" s="239" t="s">
        <v>200</v>
      </c>
      <c r="AU541" s="239" t="s">
        <v>90</v>
      </c>
      <c r="AV541" s="15" t="s">
        <v>196</v>
      </c>
      <c r="AW541" s="15" t="s">
        <v>38</v>
      </c>
      <c r="AX541" s="15" t="s">
        <v>40</v>
      </c>
      <c r="AY541" s="239" t="s">
        <v>189</v>
      </c>
    </row>
    <row r="542" spans="1:65" s="2" customFormat="1" ht="16.5" customHeight="1">
      <c r="A542" s="37"/>
      <c r="B542" s="38"/>
      <c r="C542" s="191" t="s">
        <v>667</v>
      </c>
      <c r="D542" s="191" t="s">
        <v>191</v>
      </c>
      <c r="E542" s="192" t="s">
        <v>668</v>
      </c>
      <c r="F542" s="193" t="s">
        <v>669</v>
      </c>
      <c r="G542" s="194" t="s">
        <v>117</v>
      </c>
      <c r="H542" s="195">
        <v>60.04</v>
      </c>
      <c r="I542" s="196"/>
      <c r="J542" s="197">
        <f>ROUND(I542*H542,2)</f>
        <v>0</v>
      </c>
      <c r="K542" s="193" t="s">
        <v>195</v>
      </c>
      <c r="L542" s="42"/>
      <c r="M542" s="198" t="s">
        <v>32</v>
      </c>
      <c r="N542" s="199" t="s">
        <v>52</v>
      </c>
      <c r="O542" s="67"/>
      <c r="P542" s="200">
        <f>O542*H542</f>
        <v>0</v>
      </c>
      <c r="Q542" s="200">
        <v>0</v>
      </c>
      <c r="R542" s="200">
        <f>Q542*H542</f>
        <v>0</v>
      </c>
      <c r="S542" s="200">
        <v>0</v>
      </c>
      <c r="T542" s="201">
        <f>S542*H542</f>
        <v>0</v>
      </c>
      <c r="U542" s="37"/>
      <c r="V542" s="37"/>
      <c r="W542" s="37"/>
      <c r="X542" s="37"/>
      <c r="Y542" s="37"/>
      <c r="Z542" s="37"/>
      <c r="AA542" s="37"/>
      <c r="AB542" s="37"/>
      <c r="AC542" s="37"/>
      <c r="AD542" s="37"/>
      <c r="AE542" s="37"/>
      <c r="AR542" s="202" t="s">
        <v>196</v>
      </c>
      <c r="AT542" s="202" t="s">
        <v>191</v>
      </c>
      <c r="AU542" s="202" t="s">
        <v>90</v>
      </c>
      <c r="AY542" s="19" t="s">
        <v>189</v>
      </c>
      <c r="BE542" s="203">
        <f>IF(N542="základní",J542,0)</f>
        <v>0</v>
      </c>
      <c r="BF542" s="203">
        <f>IF(N542="snížená",J542,0)</f>
        <v>0</v>
      </c>
      <c r="BG542" s="203">
        <f>IF(N542="zákl. přenesená",J542,0)</f>
        <v>0</v>
      </c>
      <c r="BH542" s="203">
        <f>IF(N542="sníž. přenesená",J542,0)</f>
        <v>0</v>
      </c>
      <c r="BI542" s="203">
        <f>IF(N542="nulová",J542,0)</f>
        <v>0</v>
      </c>
      <c r="BJ542" s="19" t="s">
        <v>40</v>
      </c>
      <c r="BK542" s="203">
        <f>ROUND(I542*H542,2)</f>
        <v>0</v>
      </c>
      <c r="BL542" s="19" t="s">
        <v>196</v>
      </c>
      <c r="BM542" s="202" t="s">
        <v>670</v>
      </c>
    </row>
    <row r="543" spans="1:65" s="13" customFormat="1" ht="10.199999999999999">
      <c r="B543" s="208"/>
      <c r="C543" s="209"/>
      <c r="D543" s="204" t="s">
        <v>200</v>
      </c>
      <c r="E543" s="210" t="s">
        <v>32</v>
      </c>
      <c r="F543" s="211" t="s">
        <v>671</v>
      </c>
      <c r="G543" s="209"/>
      <c r="H543" s="210" t="s">
        <v>32</v>
      </c>
      <c r="I543" s="212"/>
      <c r="J543" s="209"/>
      <c r="K543" s="209"/>
      <c r="L543" s="213"/>
      <c r="M543" s="214"/>
      <c r="N543" s="215"/>
      <c r="O543" s="215"/>
      <c r="P543" s="215"/>
      <c r="Q543" s="215"/>
      <c r="R543" s="215"/>
      <c r="S543" s="215"/>
      <c r="T543" s="216"/>
      <c r="AT543" s="217" t="s">
        <v>200</v>
      </c>
      <c r="AU543" s="217" t="s">
        <v>90</v>
      </c>
      <c r="AV543" s="13" t="s">
        <v>40</v>
      </c>
      <c r="AW543" s="13" t="s">
        <v>38</v>
      </c>
      <c r="AX543" s="13" t="s">
        <v>81</v>
      </c>
      <c r="AY543" s="217" t="s">
        <v>189</v>
      </c>
    </row>
    <row r="544" spans="1:65" s="13" customFormat="1" ht="10.199999999999999">
      <c r="B544" s="208"/>
      <c r="C544" s="209"/>
      <c r="D544" s="204" t="s">
        <v>200</v>
      </c>
      <c r="E544" s="210" t="s">
        <v>32</v>
      </c>
      <c r="F544" s="211" t="s">
        <v>202</v>
      </c>
      <c r="G544" s="209"/>
      <c r="H544" s="210" t="s">
        <v>32</v>
      </c>
      <c r="I544" s="212"/>
      <c r="J544" s="209"/>
      <c r="K544" s="209"/>
      <c r="L544" s="213"/>
      <c r="M544" s="214"/>
      <c r="N544" s="215"/>
      <c r="O544" s="215"/>
      <c r="P544" s="215"/>
      <c r="Q544" s="215"/>
      <c r="R544" s="215"/>
      <c r="S544" s="215"/>
      <c r="T544" s="216"/>
      <c r="AT544" s="217" t="s">
        <v>200</v>
      </c>
      <c r="AU544" s="217" t="s">
        <v>90</v>
      </c>
      <c r="AV544" s="13" t="s">
        <v>40</v>
      </c>
      <c r="AW544" s="13" t="s">
        <v>38</v>
      </c>
      <c r="AX544" s="13" t="s">
        <v>81</v>
      </c>
      <c r="AY544" s="217" t="s">
        <v>189</v>
      </c>
    </row>
    <row r="545" spans="1:65" s="13" customFormat="1" ht="10.199999999999999">
      <c r="B545" s="208"/>
      <c r="C545" s="209"/>
      <c r="D545" s="204" t="s">
        <v>200</v>
      </c>
      <c r="E545" s="210" t="s">
        <v>32</v>
      </c>
      <c r="F545" s="211" t="s">
        <v>297</v>
      </c>
      <c r="G545" s="209"/>
      <c r="H545" s="210" t="s">
        <v>32</v>
      </c>
      <c r="I545" s="212"/>
      <c r="J545" s="209"/>
      <c r="K545" s="209"/>
      <c r="L545" s="213"/>
      <c r="M545" s="214"/>
      <c r="N545" s="215"/>
      <c r="O545" s="215"/>
      <c r="P545" s="215"/>
      <c r="Q545" s="215"/>
      <c r="R545" s="215"/>
      <c r="S545" s="215"/>
      <c r="T545" s="216"/>
      <c r="AT545" s="217" t="s">
        <v>200</v>
      </c>
      <c r="AU545" s="217" t="s">
        <v>90</v>
      </c>
      <c r="AV545" s="13" t="s">
        <v>40</v>
      </c>
      <c r="AW545" s="13" t="s">
        <v>38</v>
      </c>
      <c r="AX545" s="13" t="s">
        <v>81</v>
      </c>
      <c r="AY545" s="217" t="s">
        <v>189</v>
      </c>
    </row>
    <row r="546" spans="1:65" s="14" customFormat="1" ht="10.199999999999999">
      <c r="B546" s="218"/>
      <c r="C546" s="219"/>
      <c r="D546" s="204" t="s">
        <v>200</v>
      </c>
      <c r="E546" s="220" t="s">
        <v>32</v>
      </c>
      <c r="F546" s="221" t="s">
        <v>489</v>
      </c>
      <c r="G546" s="219"/>
      <c r="H546" s="222">
        <v>60.04</v>
      </c>
      <c r="I546" s="223"/>
      <c r="J546" s="219"/>
      <c r="K546" s="219"/>
      <c r="L546" s="224"/>
      <c r="M546" s="225"/>
      <c r="N546" s="226"/>
      <c r="O546" s="226"/>
      <c r="P546" s="226"/>
      <c r="Q546" s="226"/>
      <c r="R546" s="226"/>
      <c r="S546" s="226"/>
      <c r="T546" s="227"/>
      <c r="AT546" s="228" t="s">
        <v>200</v>
      </c>
      <c r="AU546" s="228" t="s">
        <v>90</v>
      </c>
      <c r="AV546" s="14" t="s">
        <v>90</v>
      </c>
      <c r="AW546" s="14" t="s">
        <v>38</v>
      </c>
      <c r="AX546" s="14" t="s">
        <v>81</v>
      </c>
      <c r="AY546" s="228" t="s">
        <v>189</v>
      </c>
    </row>
    <row r="547" spans="1:65" s="16" customFormat="1" ht="10.199999999999999">
      <c r="B547" s="240"/>
      <c r="C547" s="241"/>
      <c r="D547" s="204" t="s">
        <v>200</v>
      </c>
      <c r="E547" s="242" t="s">
        <v>32</v>
      </c>
      <c r="F547" s="243" t="s">
        <v>672</v>
      </c>
      <c r="G547" s="241"/>
      <c r="H547" s="244">
        <v>60.04</v>
      </c>
      <c r="I547" s="245"/>
      <c r="J547" s="241"/>
      <c r="K547" s="241"/>
      <c r="L547" s="246"/>
      <c r="M547" s="247"/>
      <c r="N547" s="248"/>
      <c r="O547" s="248"/>
      <c r="P547" s="248"/>
      <c r="Q547" s="248"/>
      <c r="R547" s="248"/>
      <c r="S547" s="248"/>
      <c r="T547" s="249"/>
      <c r="AT547" s="250" t="s">
        <v>200</v>
      </c>
      <c r="AU547" s="250" t="s">
        <v>90</v>
      </c>
      <c r="AV547" s="16" t="s">
        <v>101</v>
      </c>
      <c r="AW547" s="16" t="s">
        <v>38</v>
      </c>
      <c r="AX547" s="16" t="s">
        <v>81</v>
      </c>
      <c r="AY547" s="250" t="s">
        <v>189</v>
      </c>
    </row>
    <row r="548" spans="1:65" s="15" customFormat="1" ht="10.199999999999999">
      <c r="B548" s="229"/>
      <c r="C548" s="230"/>
      <c r="D548" s="204" t="s">
        <v>200</v>
      </c>
      <c r="E548" s="231" t="s">
        <v>32</v>
      </c>
      <c r="F548" s="232" t="s">
        <v>204</v>
      </c>
      <c r="G548" s="230"/>
      <c r="H548" s="233">
        <v>60.04</v>
      </c>
      <c r="I548" s="234"/>
      <c r="J548" s="230"/>
      <c r="K548" s="230"/>
      <c r="L548" s="235"/>
      <c r="M548" s="236"/>
      <c r="N548" s="237"/>
      <c r="O548" s="237"/>
      <c r="P548" s="237"/>
      <c r="Q548" s="237"/>
      <c r="R548" s="237"/>
      <c r="S548" s="237"/>
      <c r="T548" s="238"/>
      <c r="AT548" s="239" t="s">
        <v>200</v>
      </c>
      <c r="AU548" s="239" t="s">
        <v>90</v>
      </c>
      <c r="AV548" s="15" t="s">
        <v>196</v>
      </c>
      <c r="AW548" s="15" t="s">
        <v>38</v>
      </c>
      <c r="AX548" s="15" t="s">
        <v>40</v>
      </c>
      <c r="AY548" s="239" t="s">
        <v>189</v>
      </c>
    </row>
    <row r="549" spans="1:65" s="2" customFormat="1" ht="16.5" customHeight="1">
      <c r="A549" s="37"/>
      <c r="B549" s="38"/>
      <c r="C549" s="191" t="s">
        <v>673</v>
      </c>
      <c r="D549" s="191" t="s">
        <v>191</v>
      </c>
      <c r="E549" s="192" t="s">
        <v>674</v>
      </c>
      <c r="F549" s="193" t="s">
        <v>675</v>
      </c>
      <c r="G549" s="194" t="s">
        <v>117</v>
      </c>
      <c r="H549" s="195">
        <v>72.394000000000005</v>
      </c>
      <c r="I549" s="196"/>
      <c r="J549" s="197">
        <f>ROUND(I549*H549,2)</f>
        <v>0</v>
      </c>
      <c r="K549" s="193" t="s">
        <v>195</v>
      </c>
      <c r="L549" s="42"/>
      <c r="M549" s="198" t="s">
        <v>32</v>
      </c>
      <c r="N549" s="199" t="s">
        <v>52</v>
      </c>
      <c r="O549" s="67"/>
      <c r="P549" s="200">
        <f>O549*H549</f>
        <v>0</v>
      </c>
      <c r="Q549" s="200">
        <v>0</v>
      </c>
      <c r="R549" s="200">
        <f>Q549*H549</f>
        <v>0</v>
      </c>
      <c r="S549" s="200">
        <v>0</v>
      </c>
      <c r="T549" s="201">
        <f>S549*H549</f>
        <v>0</v>
      </c>
      <c r="U549" s="37"/>
      <c r="V549" s="37"/>
      <c r="W549" s="37"/>
      <c r="X549" s="37"/>
      <c r="Y549" s="37"/>
      <c r="Z549" s="37"/>
      <c r="AA549" s="37"/>
      <c r="AB549" s="37"/>
      <c r="AC549" s="37"/>
      <c r="AD549" s="37"/>
      <c r="AE549" s="37"/>
      <c r="AR549" s="202" t="s">
        <v>196</v>
      </c>
      <c r="AT549" s="202" t="s">
        <v>191</v>
      </c>
      <c r="AU549" s="202" t="s">
        <v>90</v>
      </c>
      <c r="AY549" s="19" t="s">
        <v>189</v>
      </c>
      <c r="BE549" s="203">
        <f>IF(N549="základní",J549,0)</f>
        <v>0</v>
      </c>
      <c r="BF549" s="203">
        <f>IF(N549="snížená",J549,0)</f>
        <v>0</v>
      </c>
      <c r="BG549" s="203">
        <f>IF(N549="zákl. přenesená",J549,0)</f>
        <v>0</v>
      </c>
      <c r="BH549" s="203">
        <f>IF(N549="sníž. přenesená",J549,0)</f>
        <v>0</v>
      </c>
      <c r="BI549" s="203">
        <f>IF(N549="nulová",J549,0)</f>
        <v>0</v>
      </c>
      <c r="BJ549" s="19" t="s">
        <v>40</v>
      </c>
      <c r="BK549" s="203">
        <f>ROUND(I549*H549,2)</f>
        <v>0</v>
      </c>
      <c r="BL549" s="19" t="s">
        <v>196</v>
      </c>
      <c r="BM549" s="202" t="s">
        <v>676</v>
      </c>
    </row>
    <row r="550" spans="1:65" s="13" customFormat="1" ht="10.199999999999999">
      <c r="B550" s="208"/>
      <c r="C550" s="209"/>
      <c r="D550" s="204" t="s">
        <v>200</v>
      </c>
      <c r="E550" s="210" t="s">
        <v>32</v>
      </c>
      <c r="F550" s="211" t="s">
        <v>677</v>
      </c>
      <c r="G550" s="209"/>
      <c r="H550" s="210" t="s">
        <v>32</v>
      </c>
      <c r="I550" s="212"/>
      <c r="J550" s="209"/>
      <c r="K550" s="209"/>
      <c r="L550" s="213"/>
      <c r="M550" s="214"/>
      <c r="N550" s="215"/>
      <c r="O550" s="215"/>
      <c r="P550" s="215"/>
      <c r="Q550" s="215"/>
      <c r="R550" s="215"/>
      <c r="S550" s="215"/>
      <c r="T550" s="216"/>
      <c r="AT550" s="217" t="s">
        <v>200</v>
      </c>
      <c r="AU550" s="217" t="s">
        <v>90</v>
      </c>
      <c r="AV550" s="13" t="s">
        <v>40</v>
      </c>
      <c r="AW550" s="13" t="s">
        <v>38</v>
      </c>
      <c r="AX550" s="13" t="s">
        <v>81</v>
      </c>
      <c r="AY550" s="217" t="s">
        <v>189</v>
      </c>
    </row>
    <row r="551" spans="1:65" s="13" customFormat="1" ht="10.199999999999999">
      <c r="B551" s="208"/>
      <c r="C551" s="209"/>
      <c r="D551" s="204" t="s">
        <v>200</v>
      </c>
      <c r="E551" s="210" t="s">
        <v>32</v>
      </c>
      <c r="F551" s="211" t="s">
        <v>202</v>
      </c>
      <c r="G551" s="209"/>
      <c r="H551" s="210" t="s">
        <v>32</v>
      </c>
      <c r="I551" s="212"/>
      <c r="J551" s="209"/>
      <c r="K551" s="209"/>
      <c r="L551" s="213"/>
      <c r="M551" s="214"/>
      <c r="N551" s="215"/>
      <c r="O551" s="215"/>
      <c r="P551" s="215"/>
      <c r="Q551" s="215"/>
      <c r="R551" s="215"/>
      <c r="S551" s="215"/>
      <c r="T551" s="216"/>
      <c r="AT551" s="217" t="s">
        <v>200</v>
      </c>
      <c r="AU551" s="217" t="s">
        <v>90</v>
      </c>
      <c r="AV551" s="13" t="s">
        <v>40</v>
      </c>
      <c r="AW551" s="13" t="s">
        <v>38</v>
      </c>
      <c r="AX551" s="13" t="s">
        <v>81</v>
      </c>
      <c r="AY551" s="217" t="s">
        <v>189</v>
      </c>
    </row>
    <row r="552" spans="1:65" s="13" customFormat="1" ht="10.199999999999999">
      <c r="B552" s="208"/>
      <c r="C552" s="209"/>
      <c r="D552" s="204" t="s">
        <v>200</v>
      </c>
      <c r="E552" s="210" t="s">
        <v>32</v>
      </c>
      <c r="F552" s="211" t="s">
        <v>297</v>
      </c>
      <c r="G552" s="209"/>
      <c r="H552" s="210" t="s">
        <v>32</v>
      </c>
      <c r="I552" s="212"/>
      <c r="J552" s="209"/>
      <c r="K552" s="209"/>
      <c r="L552" s="213"/>
      <c r="M552" s="214"/>
      <c r="N552" s="215"/>
      <c r="O552" s="215"/>
      <c r="P552" s="215"/>
      <c r="Q552" s="215"/>
      <c r="R552" s="215"/>
      <c r="S552" s="215"/>
      <c r="T552" s="216"/>
      <c r="AT552" s="217" t="s">
        <v>200</v>
      </c>
      <c r="AU552" s="217" t="s">
        <v>90</v>
      </c>
      <c r="AV552" s="13" t="s">
        <v>40</v>
      </c>
      <c r="AW552" s="13" t="s">
        <v>38</v>
      </c>
      <c r="AX552" s="13" t="s">
        <v>81</v>
      </c>
      <c r="AY552" s="217" t="s">
        <v>189</v>
      </c>
    </row>
    <row r="553" spans="1:65" s="14" customFormat="1" ht="10.199999999999999">
      <c r="B553" s="218"/>
      <c r="C553" s="219"/>
      <c r="D553" s="204" t="s">
        <v>200</v>
      </c>
      <c r="E553" s="220" t="s">
        <v>32</v>
      </c>
      <c r="F553" s="221" t="s">
        <v>488</v>
      </c>
      <c r="G553" s="219"/>
      <c r="H553" s="222">
        <v>64.84</v>
      </c>
      <c r="I553" s="223"/>
      <c r="J553" s="219"/>
      <c r="K553" s="219"/>
      <c r="L553" s="224"/>
      <c r="M553" s="225"/>
      <c r="N553" s="226"/>
      <c r="O553" s="226"/>
      <c r="P553" s="226"/>
      <c r="Q553" s="226"/>
      <c r="R553" s="226"/>
      <c r="S553" s="226"/>
      <c r="T553" s="227"/>
      <c r="AT553" s="228" t="s">
        <v>200</v>
      </c>
      <c r="AU553" s="228" t="s">
        <v>90</v>
      </c>
      <c r="AV553" s="14" t="s">
        <v>90</v>
      </c>
      <c r="AW553" s="14" t="s">
        <v>38</v>
      </c>
      <c r="AX553" s="14" t="s">
        <v>81</v>
      </c>
      <c r="AY553" s="228" t="s">
        <v>189</v>
      </c>
    </row>
    <row r="554" spans="1:65" s="14" customFormat="1" ht="10.199999999999999">
      <c r="B554" s="218"/>
      <c r="C554" s="219"/>
      <c r="D554" s="204" t="s">
        <v>200</v>
      </c>
      <c r="E554" s="220" t="s">
        <v>32</v>
      </c>
      <c r="F554" s="221" t="s">
        <v>678</v>
      </c>
      <c r="G554" s="219"/>
      <c r="H554" s="222">
        <v>7.5540000000000003</v>
      </c>
      <c r="I554" s="223"/>
      <c r="J554" s="219"/>
      <c r="K554" s="219"/>
      <c r="L554" s="224"/>
      <c r="M554" s="225"/>
      <c r="N554" s="226"/>
      <c r="O554" s="226"/>
      <c r="P554" s="226"/>
      <c r="Q554" s="226"/>
      <c r="R554" s="226"/>
      <c r="S554" s="226"/>
      <c r="T554" s="227"/>
      <c r="AT554" s="228" t="s">
        <v>200</v>
      </c>
      <c r="AU554" s="228" t="s">
        <v>90</v>
      </c>
      <c r="AV554" s="14" t="s">
        <v>90</v>
      </c>
      <c r="AW554" s="14" t="s">
        <v>38</v>
      </c>
      <c r="AX554" s="14" t="s">
        <v>81</v>
      </c>
      <c r="AY554" s="228" t="s">
        <v>189</v>
      </c>
    </row>
    <row r="555" spans="1:65" s="15" customFormat="1" ht="10.199999999999999">
      <c r="B555" s="229"/>
      <c r="C555" s="230"/>
      <c r="D555" s="204" t="s">
        <v>200</v>
      </c>
      <c r="E555" s="231" t="s">
        <v>32</v>
      </c>
      <c r="F555" s="232" t="s">
        <v>204</v>
      </c>
      <c r="G555" s="230"/>
      <c r="H555" s="233">
        <v>72.394000000000005</v>
      </c>
      <c r="I555" s="234"/>
      <c r="J555" s="230"/>
      <c r="K555" s="230"/>
      <c r="L555" s="235"/>
      <c r="M555" s="236"/>
      <c r="N555" s="237"/>
      <c r="O555" s="237"/>
      <c r="P555" s="237"/>
      <c r="Q555" s="237"/>
      <c r="R555" s="237"/>
      <c r="S555" s="237"/>
      <c r="T555" s="238"/>
      <c r="AT555" s="239" t="s">
        <v>200</v>
      </c>
      <c r="AU555" s="239" t="s">
        <v>90</v>
      </c>
      <c r="AV555" s="15" t="s">
        <v>196</v>
      </c>
      <c r="AW555" s="15" t="s">
        <v>38</v>
      </c>
      <c r="AX555" s="15" t="s">
        <v>40</v>
      </c>
      <c r="AY555" s="239" t="s">
        <v>189</v>
      </c>
    </row>
    <row r="556" spans="1:65" s="2" customFormat="1" ht="21.75" customHeight="1">
      <c r="A556" s="37"/>
      <c r="B556" s="38"/>
      <c r="C556" s="191" t="s">
        <v>679</v>
      </c>
      <c r="D556" s="191" t="s">
        <v>191</v>
      </c>
      <c r="E556" s="192" t="s">
        <v>680</v>
      </c>
      <c r="F556" s="193" t="s">
        <v>681</v>
      </c>
      <c r="G556" s="194" t="s">
        <v>117</v>
      </c>
      <c r="H556" s="195">
        <v>64.84</v>
      </c>
      <c r="I556" s="196"/>
      <c r="J556" s="197">
        <f>ROUND(I556*H556,2)</f>
        <v>0</v>
      </c>
      <c r="K556" s="193" t="s">
        <v>195</v>
      </c>
      <c r="L556" s="42"/>
      <c r="M556" s="198" t="s">
        <v>32</v>
      </c>
      <c r="N556" s="199" t="s">
        <v>52</v>
      </c>
      <c r="O556" s="67"/>
      <c r="P556" s="200">
        <f>O556*H556</f>
        <v>0</v>
      </c>
      <c r="Q556" s="200">
        <v>0</v>
      </c>
      <c r="R556" s="200">
        <f>Q556*H556</f>
        <v>0</v>
      </c>
      <c r="S556" s="200">
        <v>0</v>
      </c>
      <c r="T556" s="201">
        <f>S556*H556</f>
        <v>0</v>
      </c>
      <c r="U556" s="37"/>
      <c r="V556" s="37"/>
      <c r="W556" s="37"/>
      <c r="X556" s="37"/>
      <c r="Y556" s="37"/>
      <c r="Z556" s="37"/>
      <c r="AA556" s="37"/>
      <c r="AB556" s="37"/>
      <c r="AC556" s="37"/>
      <c r="AD556" s="37"/>
      <c r="AE556" s="37"/>
      <c r="AR556" s="202" t="s">
        <v>196</v>
      </c>
      <c r="AT556" s="202" t="s">
        <v>191</v>
      </c>
      <c r="AU556" s="202" t="s">
        <v>90</v>
      </c>
      <c r="AY556" s="19" t="s">
        <v>189</v>
      </c>
      <c r="BE556" s="203">
        <f>IF(N556="základní",J556,0)</f>
        <v>0</v>
      </c>
      <c r="BF556" s="203">
        <f>IF(N556="snížená",J556,0)</f>
        <v>0</v>
      </c>
      <c r="BG556" s="203">
        <f>IF(N556="zákl. přenesená",J556,0)</f>
        <v>0</v>
      </c>
      <c r="BH556" s="203">
        <f>IF(N556="sníž. přenesená",J556,0)</f>
        <v>0</v>
      </c>
      <c r="BI556" s="203">
        <f>IF(N556="nulová",J556,0)</f>
        <v>0</v>
      </c>
      <c r="BJ556" s="19" t="s">
        <v>40</v>
      </c>
      <c r="BK556" s="203">
        <f>ROUND(I556*H556,2)</f>
        <v>0</v>
      </c>
      <c r="BL556" s="19" t="s">
        <v>196</v>
      </c>
      <c r="BM556" s="202" t="s">
        <v>682</v>
      </c>
    </row>
    <row r="557" spans="1:65" s="2" customFormat="1" ht="28.8">
      <c r="A557" s="37"/>
      <c r="B557" s="38"/>
      <c r="C557" s="39"/>
      <c r="D557" s="204" t="s">
        <v>198</v>
      </c>
      <c r="E557" s="39"/>
      <c r="F557" s="205" t="s">
        <v>683</v>
      </c>
      <c r="G557" s="39"/>
      <c r="H557" s="39"/>
      <c r="I557" s="112"/>
      <c r="J557" s="39"/>
      <c r="K557" s="39"/>
      <c r="L557" s="42"/>
      <c r="M557" s="206"/>
      <c r="N557" s="207"/>
      <c r="O557" s="67"/>
      <c r="P557" s="67"/>
      <c r="Q557" s="67"/>
      <c r="R557" s="67"/>
      <c r="S557" s="67"/>
      <c r="T557" s="68"/>
      <c r="U557" s="37"/>
      <c r="V557" s="37"/>
      <c r="W557" s="37"/>
      <c r="X557" s="37"/>
      <c r="Y557" s="37"/>
      <c r="Z557" s="37"/>
      <c r="AA557" s="37"/>
      <c r="AB557" s="37"/>
      <c r="AC557" s="37"/>
      <c r="AD557" s="37"/>
      <c r="AE557" s="37"/>
      <c r="AT557" s="19" t="s">
        <v>198</v>
      </c>
      <c r="AU557" s="19" t="s">
        <v>90</v>
      </c>
    </row>
    <row r="558" spans="1:65" s="13" customFormat="1" ht="10.199999999999999">
      <c r="B558" s="208"/>
      <c r="C558" s="209"/>
      <c r="D558" s="204" t="s">
        <v>200</v>
      </c>
      <c r="E558" s="210" t="s">
        <v>32</v>
      </c>
      <c r="F558" s="211" t="s">
        <v>677</v>
      </c>
      <c r="G558" s="209"/>
      <c r="H558" s="210" t="s">
        <v>32</v>
      </c>
      <c r="I558" s="212"/>
      <c r="J558" s="209"/>
      <c r="K558" s="209"/>
      <c r="L558" s="213"/>
      <c r="M558" s="214"/>
      <c r="N558" s="215"/>
      <c r="O558" s="215"/>
      <c r="P558" s="215"/>
      <c r="Q558" s="215"/>
      <c r="R558" s="215"/>
      <c r="S558" s="215"/>
      <c r="T558" s="216"/>
      <c r="AT558" s="217" t="s">
        <v>200</v>
      </c>
      <c r="AU558" s="217" t="s">
        <v>90</v>
      </c>
      <c r="AV558" s="13" t="s">
        <v>40</v>
      </c>
      <c r="AW558" s="13" t="s">
        <v>38</v>
      </c>
      <c r="AX558" s="13" t="s">
        <v>81</v>
      </c>
      <c r="AY558" s="217" t="s">
        <v>189</v>
      </c>
    </row>
    <row r="559" spans="1:65" s="13" customFormat="1" ht="10.199999999999999">
      <c r="B559" s="208"/>
      <c r="C559" s="209"/>
      <c r="D559" s="204" t="s">
        <v>200</v>
      </c>
      <c r="E559" s="210" t="s">
        <v>32</v>
      </c>
      <c r="F559" s="211" t="s">
        <v>202</v>
      </c>
      <c r="G559" s="209"/>
      <c r="H559" s="210" t="s">
        <v>32</v>
      </c>
      <c r="I559" s="212"/>
      <c r="J559" s="209"/>
      <c r="K559" s="209"/>
      <c r="L559" s="213"/>
      <c r="M559" s="214"/>
      <c r="N559" s="215"/>
      <c r="O559" s="215"/>
      <c r="P559" s="215"/>
      <c r="Q559" s="215"/>
      <c r="R559" s="215"/>
      <c r="S559" s="215"/>
      <c r="T559" s="216"/>
      <c r="AT559" s="217" t="s">
        <v>200</v>
      </c>
      <c r="AU559" s="217" t="s">
        <v>90</v>
      </c>
      <c r="AV559" s="13" t="s">
        <v>40</v>
      </c>
      <c r="AW559" s="13" t="s">
        <v>38</v>
      </c>
      <c r="AX559" s="13" t="s">
        <v>81</v>
      </c>
      <c r="AY559" s="217" t="s">
        <v>189</v>
      </c>
    </row>
    <row r="560" spans="1:65" s="13" customFormat="1" ht="10.199999999999999">
      <c r="B560" s="208"/>
      <c r="C560" s="209"/>
      <c r="D560" s="204" t="s">
        <v>200</v>
      </c>
      <c r="E560" s="210" t="s">
        <v>32</v>
      </c>
      <c r="F560" s="211" t="s">
        <v>297</v>
      </c>
      <c r="G560" s="209"/>
      <c r="H560" s="210" t="s">
        <v>32</v>
      </c>
      <c r="I560" s="212"/>
      <c r="J560" s="209"/>
      <c r="K560" s="209"/>
      <c r="L560" s="213"/>
      <c r="M560" s="214"/>
      <c r="N560" s="215"/>
      <c r="O560" s="215"/>
      <c r="P560" s="215"/>
      <c r="Q560" s="215"/>
      <c r="R560" s="215"/>
      <c r="S560" s="215"/>
      <c r="T560" s="216"/>
      <c r="AT560" s="217" t="s">
        <v>200</v>
      </c>
      <c r="AU560" s="217" t="s">
        <v>90</v>
      </c>
      <c r="AV560" s="13" t="s">
        <v>40</v>
      </c>
      <c r="AW560" s="13" t="s">
        <v>38</v>
      </c>
      <c r="AX560" s="13" t="s">
        <v>81</v>
      </c>
      <c r="AY560" s="217" t="s">
        <v>189</v>
      </c>
    </row>
    <row r="561" spans="1:65" s="14" customFormat="1" ht="10.199999999999999">
      <c r="B561" s="218"/>
      <c r="C561" s="219"/>
      <c r="D561" s="204" t="s">
        <v>200</v>
      </c>
      <c r="E561" s="220" t="s">
        <v>32</v>
      </c>
      <c r="F561" s="221" t="s">
        <v>488</v>
      </c>
      <c r="G561" s="219"/>
      <c r="H561" s="222">
        <v>64.84</v>
      </c>
      <c r="I561" s="223"/>
      <c r="J561" s="219"/>
      <c r="K561" s="219"/>
      <c r="L561" s="224"/>
      <c r="M561" s="225"/>
      <c r="N561" s="226"/>
      <c r="O561" s="226"/>
      <c r="P561" s="226"/>
      <c r="Q561" s="226"/>
      <c r="R561" s="226"/>
      <c r="S561" s="226"/>
      <c r="T561" s="227"/>
      <c r="AT561" s="228" t="s">
        <v>200</v>
      </c>
      <c r="AU561" s="228" t="s">
        <v>90</v>
      </c>
      <c r="AV561" s="14" t="s">
        <v>90</v>
      </c>
      <c r="AW561" s="14" t="s">
        <v>38</v>
      </c>
      <c r="AX561" s="14" t="s">
        <v>81</v>
      </c>
      <c r="AY561" s="228" t="s">
        <v>189</v>
      </c>
    </row>
    <row r="562" spans="1:65" s="15" customFormat="1" ht="10.199999999999999">
      <c r="B562" s="229"/>
      <c r="C562" s="230"/>
      <c r="D562" s="204" t="s">
        <v>200</v>
      </c>
      <c r="E562" s="231" t="s">
        <v>32</v>
      </c>
      <c r="F562" s="232" t="s">
        <v>204</v>
      </c>
      <c r="G562" s="230"/>
      <c r="H562" s="233">
        <v>64.84</v>
      </c>
      <c r="I562" s="234"/>
      <c r="J562" s="230"/>
      <c r="K562" s="230"/>
      <c r="L562" s="235"/>
      <c r="M562" s="236"/>
      <c r="N562" s="237"/>
      <c r="O562" s="237"/>
      <c r="P562" s="237"/>
      <c r="Q562" s="237"/>
      <c r="R562" s="237"/>
      <c r="S562" s="237"/>
      <c r="T562" s="238"/>
      <c r="AT562" s="239" t="s">
        <v>200</v>
      </c>
      <c r="AU562" s="239" t="s">
        <v>90</v>
      </c>
      <c r="AV562" s="15" t="s">
        <v>196</v>
      </c>
      <c r="AW562" s="15" t="s">
        <v>38</v>
      </c>
      <c r="AX562" s="15" t="s">
        <v>40</v>
      </c>
      <c r="AY562" s="239" t="s">
        <v>189</v>
      </c>
    </row>
    <row r="563" spans="1:65" s="2" customFormat="1" ht="21.75" customHeight="1">
      <c r="A563" s="37"/>
      <c r="B563" s="38"/>
      <c r="C563" s="191" t="s">
        <v>684</v>
      </c>
      <c r="D563" s="191" t="s">
        <v>191</v>
      </c>
      <c r="E563" s="192" t="s">
        <v>685</v>
      </c>
      <c r="F563" s="193" t="s">
        <v>686</v>
      </c>
      <c r="G563" s="194" t="s">
        <v>117</v>
      </c>
      <c r="H563" s="195">
        <v>48.64</v>
      </c>
      <c r="I563" s="196"/>
      <c r="J563" s="197">
        <f>ROUND(I563*H563,2)</f>
        <v>0</v>
      </c>
      <c r="K563" s="193" t="s">
        <v>195</v>
      </c>
      <c r="L563" s="42"/>
      <c r="M563" s="198" t="s">
        <v>32</v>
      </c>
      <c r="N563" s="199" t="s">
        <v>52</v>
      </c>
      <c r="O563" s="67"/>
      <c r="P563" s="200">
        <f>O563*H563</f>
        <v>0</v>
      </c>
      <c r="Q563" s="200">
        <v>0</v>
      </c>
      <c r="R563" s="200">
        <f>Q563*H563</f>
        <v>0</v>
      </c>
      <c r="S563" s="200">
        <v>0</v>
      </c>
      <c r="T563" s="201">
        <f>S563*H563</f>
        <v>0</v>
      </c>
      <c r="U563" s="37"/>
      <c r="V563" s="37"/>
      <c r="W563" s="37"/>
      <c r="X563" s="37"/>
      <c r="Y563" s="37"/>
      <c r="Z563" s="37"/>
      <c r="AA563" s="37"/>
      <c r="AB563" s="37"/>
      <c r="AC563" s="37"/>
      <c r="AD563" s="37"/>
      <c r="AE563" s="37"/>
      <c r="AR563" s="202" t="s">
        <v>196</v>
      </c>
      <c r="AT563" s="202" t="s">
        <v>191</v>
      </c>
      <c r="AU563" s="202" t="s">
        <v>90</v>
      </c>
      <c r="AY563" s="19" t="s">
        <v>189</v>
      </c>
      <c r="BE563" s="203">
        <f>IF(N563="základní",J563,0)</f>
        <v>0</v>
      </c>
      <c r="BF563" s="203">
        <f>IF(N563="snížená",J563,0)</f>
        <v>0</v>
      </c>
      <c r="BG563" s="203">
        <f>IF(N563="zákl. přenesená",J563,0)</f>
        <v>0</v>
      </c>
      <c r="BH563" s="203">
        <f>IF(N563="sníž. přenesená",J563,0)</f>
        <v>0</v>
      </c>
      <c r="BI563" s="203">
        <f>IF(N563="nulová",J563,0)</f>
        <v>0</v>
      </c>
      <c r="BJ563" s="19" t="s">
        <v>40</v>
      </c>
      <c r="BK563" s="203">
        <f>ROUND(I563*H563,2)</f>
        <v>0</v>
      </c>
      <c r="BL563" s="19" t="s">
        <v>196</v>
      </c>
      <c r="BM563" s="202" t="s">
        <v>687</v>
      </c>
    </row>
    <row r="564" spans="1:65" s="2" customFormat="1" ht="86.4">
      <c r="A564" s="37"/>
      <c r="B564" s="38"/>
      <c r="C564" s="39"/>
      <c r="D564" s="204" t="s">
        <v>198</v>
      </c>
      <c r="E564" s="39"/>
      <c r="F564" s="205" t="s">
        <v>688</v>
      </c>
      <c r="G564" s="39"/>
      <c r="H564" s="39"/>
      <c r="I564" s="112"/>
      <c r="J564" s="39"/>
      <c r="K564" s="39"/>
      <c r="L564" s="42"/>
      <c r="M564" s="206"/>
      <c r="N564" s="207"/>
      <c r="O564" s="67"/>
      <c r="P564" s="67"/>
      <c r="Q564" s="67"/>
      <c r="R564" s="67"/>
      <c r="S564" s="67"/>
      <c r="T564" s="68"/>
      <c r="U564" s="37"/>
      <c r="V564" s="37"/>
      <c r="W564" s="37"/>
      <c r="X564" s="37"/>
      <c r="Y564" s="37"/>
      <c r="Z564" s="37"/>
      <c r="AA564" s="37"/>
      <c r="AB564" s="37"/>
      <c r="AC564" s="37"/>
      <c r="AD564" s="37"/>
      <c r="AE564" s="37"/>
      <c r="AT564" s="19" t="s">
        <v>198</v>
      </c>
      <c r="AU564" s="19" t="s">
        <v>90</v>
      </c>
    </row>
    <row r="565" spans="1:65" s="13" customFormat="1" ht="10.199999999999999">
      <c r="B565" s="208"/>
      <c r="C565" s="209"/>
      <c r="D565" s="204" t="s">
        <v>200</v>
      </c>
      <c r="E565" s="210" t="s">
        <v>32</v>
      </c>
      <c r="F565" s="211" t="s">
        <v>671</v>
      </c>
      <c r="G565" s="209"/>
      <c r="H565" s="210" t="s">
        <v>32</v>
      </c>
      <c r="I565" s="212"/>
      <c r="J565" s="209"/>
      <c r="K565" s="209"/>
      <c r="L565" s="213"/>
      <c r="M565" s="214"/>
      <c r="N565" s="215"/>
      <c r="O565" s="215"/>
      <c r="P565" s="215"/>
      <c r="Q565" s="215"/>
      <c r="R565" s="215"/>
      <c r="S565" s="215"/>
      <c r="T565" s="216"/>
      <c r="AT565" s="217" t="s">
        <v>200</v>
      </c>
      <c r="AU565" s="217" t="s">
        <v>90</v>
      </c>
      <c r="AV565" s="13" t="s">
        <v>40</v>
      </c>
      <c r="AW565" s="13" t="s">
        <v>38</v>
      </c>
      <c r="AX565" s="13" t="s">
        <v>81</v>
      </c>
      <c r="AY565" s="217" t="s">
        <v>189</v>
      </c>
    </row>
    <row r="566" spans="1:65" s="13" customFormat="1" ht="10.199999999999999">
      <c r="B566" s="208"/>
      <c r="C566" s="209"/>
      <c r="D566" s="204" t="s">
        <v>200</v>
      </c>
      <c r="E566" s="210" t="s">
        <v>32</v>
      </c>
      <c r="F566" s="211" t="s">
        <v>202</v>
      </c>
      <c r="G566" s="209"/>
      <c r="H566" s="210" t="s">
        <v>32</v>
      </c>
      <c r="I566" s="212"/>
      <c r="J566" s="209"/>
      <c r="K566" s="209"/>
      <c r="L566" s="213"/>
      <c r="M566" s="214"/>
      <c r="N566" s="215"/>
      <c r="O566" s="215"/>
      <c r="P566" s="215"/>
      <c r="Q566" s="215"/>
      <c r="R566" s="215"/>
      <c r="S566" s="215"/>
      <c r="T566" s="216"/>
      <c r="AT566" s="217" t="s">
        <v>200</v>
      </c>
      <c r="AU566" s="217" t="s">
        <v>90</v>
      </c>
      <c r="AV566" s="13" t="s">
        <v>40</v>
      </c>
      <c r="AW566" s="13" t="s">
        <v>38</v>
      </c>
      <c r="AX566" s="13" t="s">
        <v>81</v>
      </c>
      <c r="AY566" s="217" t="s">
        <v>189</v>
      </c>
    </row>
    <row r="567" spans="1:65" s="13" customFormat="1" ht="10.199999999999999">
      <c r="B567" s="208"/>
      <c r="C567" s="209"/>
      <c r="D567" s="204" t="s">
        <v>200</v>
      </c>
      <c r="E567" s="210" t="s">
        <v>32</v>
      </c>
      <c r="F567" s="211" t="s">
        <v>297</v>
      </c>
      <c r="G567" s="209"/>
      <c r="H567" s="210" t="s">
        <v>32</v>
      </c>
      <c r="I567" s="212"/>
      <c r="J567" s="209"/>
      <c r="K567" s="209"/>
      <c r="L567" s="213"/>
      <c r="M567" s="214"/>
      <c r="N567" s="215"/>
      <c r="O567" s="215"/>
      <c r="P567" s="215"/>
      <c r="Q567" s="215"/>
      <c r="R567" s="215"/>
      <c r="S567" s="215"/>
      <c r="T567" s="216"/>
      <c r="AT567" s="217" t="s">
        <v>200</v>
      </c>
      <c r="AU567" s="217" t="s">
        <v>90</v>
      </c>
      <c r="AV567" s="13" t="s">
        <v>40</v>
      </c>
      <c r="AW567" s="13" t="s">
        <v>38</v>
      </c>
      <c r="AX567" s="13" t="s">
        <v>81</v>
      </c>
      <c r="AY567" s="217" t="s">
        <v>189</v>
      </c>
    </row>
    <row r="568" spans="1:65" s="14" customFormat="1" ht="10.199999999999999">
      <c r="B568" s="218"/>
      <c r="C568" s="219"/>
      <c r="D568" s="204" t="s">
        <v>200</v>
      </c>
      <c r="E568" s="220" t="s">
        <v>32</v>
      </c>
      <c r="F568" s="221" t="s">
        <v>127</v>
      </c>
      <c r="G568" s="219"/>
      <c r="H568" s="222">
        <v>48.64</v>
      </c>
      <c r="I568" s="223"/>
      <c r="J568" s="219"/>
      <c r="K568" s="219"/>
      <c r="L568" s="224"/>
      <c r="M568" s="225"/>
      <c r="N568" s="226"/>
      <c r="O568" s="226"/>
      <c r="P568" s="226"/>
      <c r="Q568" s="226"/>
      <c r="R568" s="226"/>
      <c r="S568" s="226"/>
      <c r="T568" s="227"/>
      <c r="AT568" s="228" t="s">
        <v>200</v>
      </c>
      <c r="AU568" s="228" t="s">
        <v>90</v>
      </c>
      <c r="AV568" s="14" t="s">
        <v>90</v>
      </c>
      <c r="AW568" s="14" t="s">
        <v>38</v>
      </c>
      <c r="AX568" s="14" t="s">
        <v>81</v>
      </c>
      <c r="AY568" s="228" t="s">
        <v>189</v>
      </c>
    </row>
    <row r="569" spans="1:65" s="16" customFormat="1" ht="10.199999999999999">
      <c r="B569" s="240"/>
      <c r="C569" s="241"/>
      <c r="D569" s="204" t="s">
        <v>200</v>
      </c>
      <c r="E569" s="242" t="s">
        <v>32</v>
      </c>
      <c r="F569" s="243" t="s">
        <v>672</v>
      </c>
      <c r="G569" s="241"/>
      <c r="H569" s="244">
        <v>48.64</v>
      </c>
      <c r="I569" s="245"/>
      <c r="J569" s="241"/>
      <c r="K569" s="241"/>
      <c r="L569" s="246"/>
      <c r="M569" s="247"/>
      <c r="N569" s="248"/>
      <c r="O569" s="248"/>
      <c r="P569" s="248"/>
      <c r="Q569" s="248"/>
      <c r="R569" s="248"/>
      <c r="S569" s="248"/>
      <c r="T569" s="249"/>
      <c r="AT569" s="250" t="s">
        <v>200</v>
      </c>
      <c r="AU569" s="250" t="s">
        <v>90</v>
      </c>
      <c r="AV569" s="16" t="s">
        <v>101</v>
      </c>
      <c r="AW569" s="16" t="s">
        <v>38</v>
      </c>
      <c r="AX569" s="16" t="s">
        <v>81</v>
      </c>
      <c r="AY569" s="250" t="s">
        <v>189</v>
      </c>
    </row>
    <row r="570" spans="1:65" s="15" customFormat="1" ht="10.199999999999999">
      <c r="B570" s="229"/>
      <c r="C570" s="230"/>
      <c r="D570" s="204" t="s">
        <v>200</v>
      </c>
      <c r="E570" s="231" t="s">
        <v>32</v>
      </c>
      <c r="F570" s="232" t="s">
        <v>204</v>
      </c>
      <c r="G570" s="230"/>
      <c r="H570" s="233">
        <v>48.64</v>
      </c>
      <c r="I570" s="234"/>
      <c r="J570" s="230"/>
      <c r="K570" s="230"/>
      <c r="L570" s="235"/>
      <c r="M570" s="236"/>
      <c r="N570" s="237"/>
      <c r="O570" s="237"/>
      <c r="P570" s="237"/>
      <c r="Q570" s="237"/>
      <c r="R570" s="237"/>
      <c r="S570" s="237"/>
      <c r="T570" s="238"/>
      <c r="AT570" s="239" t="s">
        <v>200</v>
      </c>
      <c r="AU570" s="239" t="s">
        <v>90</v>
      </c>
      <c r="AV570" s="15" t="s">
        <v>196</v>
      </c>
      <c r="AW570" s="15" t="s">
        <v>38</v>
      </c>
      <c r="AX570" s="15" t="s">
        <v>40</v>
      </c>
      <c r="AY570" s="239" t="s">
        <v>189</v>
      </c>
    </row>
    <row r="571" spans="1:65" s="2" customFormat="1" ht="21.75" customHeight="1">
      <c r="A571" s="37"/>
      <c r="B571" s="38"/>
      <c r="C571" s="191" t="s">
        <v>689</v>
      </c>
      <c r="D571" s="191" t="s">
        <v>191</v>
      </c>
      <c r="E571" s="192" t="s">
        <v>690</v>
      </c>
      <c r="F571" s="193" t="s">
        <v>691</v>
      </c>
      <c r="G571" s="194" t="s">
        <v>117</v>
      </c>
      <c r="H571" s="195">
        <v>64.84</v>
      </c>
      <c r="I571" s="196"/>
      <c r="J571" s="197">
        <f>ROUND(I571*H571,2)</f>
        <v>0</v>
      </c>
      <c r="K571" s="193" t="s">
        <v>195</v>
      </c>
      <c r="L571" s="42"/>
      <c r="M571" s="198" t="s">
        <v>32</v>
      </c>
      <c r="N571" s="199" t="s">
        <v>52</v>
      </c>
      <c r="O571" s="67"/>
      <c r="P571" s="200">
        <f>O571*H571</f>
        <v>0</v>
      </c>
      <c r="Q571" s="200">
        <v>0</v>
      </c>
      <c r="R571" s="200">
        <f>Q571*H571</f>
        <v>0</v>
      </c>
      <c r="S571" s="200">
        <v>0</v>
      </c>
      <c r="T571" s="201">
        <f>S571*H571</f>
        <v>0</v>
      </c>
      <c r="U571" s="37"/>
      <c r="V571" s="37"/>
      <c r="W571" s="37"/>
      <c r="X571" s="37"/>
      <c r="Y571" s="37"/>
      <c r="Z571" s="37"/>
      <c r="AA571" s="37"/>
      <c r="AB571" s="37"/>
      <c r="AC571" s="37"/>
      <c r="AD571" s="37"/>
      <c r="AE571" s="37"/>
      <c r="AR571" s="202" t="s">
        <v>196</v>
      </c>
      <c r="AT571" s="202" t="s">
        <v>191</v>
      </c>
      <c r="AU571" s="202" t="s">
        <v>90</v>
      </c>
      <c r="AY571" s="19" t="s">
        <v>189</v>
      </c>
      <c r="BE571" s="203">
        <f>IF(N571="základní",J571,0)</f>
        <v>0</v>
      </c>
      <c r="BF571" s="203">
        <f>IF(N571="snížená",J571,0)</f>
        <v>0</v>
      </c>
      <c r="BG571" s="203">
        <f>IF(N571="zákl. přenesená",J571,0)</f>
        <v>0</v>
      </c>
      <c r="BH571" s="203">
        <f>IF(N571="sníž. přenesená",J571,0)</f>
        <v>0</v>
      </c>
      <c r="BI571" s="203">
        <f>IF(N571="nulová",J571,0)</f>
        <v>0</v>
      </c>
      <c r="BJ571" s="19" t="s">
        <v>40</v>
      </c>
      <c r="BK571" s="203">
        <f>ROUND(I571*H571,2)</f>
        <v>0</v>
      </c>
      <c r="BL571" s="19" t="s">
        <v>196</v>
      </c>
      <c r="BM571" s="202" t="s">
        <v>692</v>
      </c>
    </row>
    <row r="572" spans="1:65" s="2" customFormat="1" ht="86.4">
      <c r="A572" s="37"/>
      <c r="B572" s="38"/>
      <c r="C572" s="39"/>
      <c r="D572" s="204" t="s">
        <v>198</v>
      </c>
      <c r="E572" s="39"/>
      <c r="F572" s="205" t="s">
        <v>688</v>
      </c>
      <c r="G572" s="39"/>
      <c r="H572" s="39"/>
      <c r="I572" s="112"/>
      <c r="J572" s="39"/>
      <c r="K572" s="39"/>
      <c r="L572" s="42"/>
      <c r="M572" s="206"/>
      <c r="N572" s="207"/>
      <c r="O572" s="67"/>
      <c r="P572" s="67"/>
      <c r="Q572" s="67"/>
      <c r="R572" s="67"/>
      <c r="S572" s="67"/>
      <c r="T572" s="68"/>
      <c r="U572" s="37"/>
      <c r="V572" s="37"/>
      <c r="W572" s="37"/>
      <c r="X572" s="37"/>
      <c r="Y572" s="37"/>
      <c r="Z572" s="37"/>
      <c r="AA572" s="37"/>
      <c r="AB572" s="37"/>
      <c r="AC572" s="37"/>
      <c r="AD572" s="37"/>
      <c r="AE572" s="37"/>
      <c r="AT572" s="19" t="s">
        <v>198</v>
      </c>
      <c r="AU572" s="19" t="s">
        <v>90</v>
      </c>
    </row>
    <row r="573" spans="1:65" s="13" customFormat="1" ht="10.199999999999999">
      <c r="B573" s="208"/>
      <c r="C573" s="209"/>
      <c r="D573" s="204" t="s">
        <v>200</v>
      </c>
      <c r="E573" s="210" t="s">
        <v>32</v>
      </c>
      <c r="F573" s="211" t="s">
        <v>677</v>
      </c>
      <c r="G573" s="209"/>
      <c r="H573" s="210" t="s">
        <v>32</v>
      </c>
      <c r="I573" s="212"/>
      <c r="J573" s="209"/>
      <c r="K573" s="209"/>
      <c r="L573" s="213"/>
      <c r="M573" s="214"/>
      <c r="N573" s="215"/>
      <c r="O573" s="215"/>
      <c r="P573" s="215"/>
      <c r="Q573" s="215"/>
      <c r="R573" s="215"/>
      <c r="S573" s="215"/>
      <c r="T573" s="216"/>
      <c r="AT573" s="217" t="s">
        <v>200</v>
      </c>
      <c r="AU573" s="217" t="s">
        <v>90</v>
      </c>
      <c r="AV573" s="13" t="s">
        <v>40</v>
      </c>
      <c r="AW573" s="13" t="s">
        <v>38</v>
      </c>
      <c r="AX573" s="13" t="s">
        <v>81</v>
      </c>
      <c r="AY573" s="217" t="s">
        <v>189</v>
      </c>
    </row>
    <row r="574" spans="1:65" s="13" customFormat="1" ht="10.199999999999999">
      <c r="B574" s="208"/>
      <c r="C574" s="209"/>
      <c r="D574" s="204" t="s">
        <v>200</v>
      </c>
      <c r="E574" s="210" t="s">
        <v>32</v>
      </c>
      <c r="F574" s="211" t="s">
        <v>202</v>
      </c>
      <c r="G574" s="209"/>
      <c r="H574" s="210" t="s">
        <v>32</v>
      </c>
      <c r="I574" s="212"/>
      <c r="J574" s="209"/>
      <c r="K574" s="209"/>
      <c r="L574" s="213"/>
      <c r="M574" s="214"/>
      <c r="N574" s="215"/>
      <c r="O574" s="215"/>
      <c r="P574" s="215"/>
      <c r="Q574" s="215"/>
      <c r="R574" s="215"/>
      <c r="S574" s="215"/>
      <c r="T574" s="216"/>
      <c r="AT574" s="217" t="s">
        <v>200</v>
      </c>
      <c r="AU574" s="217" t="s">
        <v>90</v>
      </c>
      <c r="AV574" s="13" t="s">
        <v>40</v>
      </c>
      <c r="AW574" s="13" t="s">
        <v>38</v>
      </c>
      <c r="AX574" s="13" t="s">
        <v>81</v>
      </c>
      <c r="AY574" s="217" t="s">
        <v>189</v>
      </c>
    </row>
    <row r="575" spans="1:65" s="13" customFormat="1" ht="10.199999999999999">
      <c r="B575" s="208"/>
      <c r="C575" s="209"/>
      <c r="D575" s="204" t="s">
        <v>200</v>
      </c>
      <c r="E575" s="210" t="s">
        <v>32</v>
      </c>
      <c r="F575" s="211" t="s">
        <v>297</v>
      </c>
      <c r="G575" s="209"/>
      <c r="H575" s="210" t="s">
        <v>32</v>
      </c>
      <c r="I575" s="212"/>
      <c r="J575" s="209"/>
      <c r="K575" s="209"/>
      <c r="L575" s="213"/>
      <c r="M575" s="214"/>
      <c r="N575" s="215"/>
      <c r="O575" s="215"/>
      <c r="P575" s="215"/>
      <c r="Q575" s="215"/>
      <c r="R575" s="215"/>
      <c r="S575" s="215"/>
      <c r="T575" s="216"/>
      <c r="AT575" s="217" t="s">
        <v>200</v>
      </c>
      <c r="AU575" s="217" t="s">
        <v>90</v>
      </c>
      <c r="AV575" s="13" t="s">
        <v>40</v>
      </c>
      <c r="AW575" s="13" t="s">
        <v>38</v>
      </c>
      <c r="AX575" s="13" t="s">
        <v>81</v>
      </c>
      <c r="AY575" s="217" t="s">
        <v>189</v>
      </c>
    </row>
    <row r="576" spans="1:65" s="14" customFormat="1" ht="10.199999999999999">
      <c r="B576" s="218"/>
      <c r="C576" s="219"/>
      <c r="D576" s="204" t="s">
        <v>200</v>
      </c>
      <c r="E576" s="220" t="s">
        <v>32</v>
      </c>
      <c r="F576" s="221" t="s">
        <v>488</v>
      </c>
      <c r="G576" s="219"/>
      <c r="H576" s="222">
        <v>64.84</v>
      </c>
      <c r="I576" s="223"/>
      <c r="J576" s="219"/>
      <c r="K576" s="219"/>
      <c r="L576" s="224"/>
      <c r="M576" s="225"/>
      <c r="N576" s="226"/>
      <c r="O576" s="226"/>
      <c r="P576" s="226"/>
      <c r="Q576" s="226"/>
      <c r="R576" s="226"/>
      <c r="S576" s="226"/>
      <c r="T576" s="227"/>
      <c r="AT576" s="228" t="s">
        <v>200</v>
      </c>
      <c r="AU576" s="228" t="s">
        <v>90</v>
      </c>
      <c r="AV576" s="14" t="s">
        <v>90</v>
      </c>
      <c r="AW576" s="14" t="s">
        <v>38</v>
      </c>
      <c r="AX576" s="14" t="s">
        <v>81</v>
      </c>
      <c r="AY576" s="228" t="s">
        <v>189</v>
      </c>
    </row>
    <row r="577" spans="1:65" s="15" customFormat="1" ht="10.199999999999999">
      <c r="B577" s="229"/>
      <c r="C577" s="230"/>
      <c r="D577" s="204" t="s">
        <v>200</v>
      </c>
      <c r="E577" s="231" t="s">
        <v>32</v>
      </c>
      <c r="F577" s="232" t="s">
        <v>204</v>
      </c>
      <c r="G577" s="230"/>
      <c r="H577" s="233">
        <v>64.84</v>
      </c>
      <c r="I577" s="234"/>
      <c r="J577" s="230"/>
      <c r="K577" s="230"/>
      <c r="L577" s="235"/>
      <c r="M577" s="236"/>
      <c r="N577" s="237"/>
      <c r="O577" s="237"/>
      <c r="P577" s="237"/>
      <c r="Q577" s="237"/>
      <c r="R577" s="237"/>
      <c r="S577" s="237"/>
      <c r="T577" s="238"/>
      <c r="AT577" s="239" t="s">
        <v>200</v>
      </c>
      <c r="AU577" s="239" t="s">
        <v>90</v>
      </c>
      <c r="AV577" s="15" t="s">
        <v>196</v>
      </c>
      <c r="AW577" s="15" t="s">
        <v>38</v>
      </c>
      <c r="AX577" s="15" t="s">
        <v>40</v>
      </c>
      <c r="AY577" s="239" t="s">
        <v>189</v>
      </c>
    </row>
    <row r="578" spans="1:65" s="2" customFormat="1" ht="21.75" customHeight="1">
      <c r="A578" s="37"/>
      <c r="B578" s="38"/>
      <c r="C578" s="191" t="s">
        <v>693</v>
      </c>
      <c r="D578" s="191" t="s">
        <v>191</v>
      </c>
      <c r="E578" s="192" t="s">
        <v>694</v>
      </c>
      <c r="F578" s="193" t="s">
        <v>695</v>
      </c>
      <c r="G578" s="194" t="s">
        <v>117</v>
      </c>
      <c r="H578" s="195">
        <v>11.4</v>
      </c>
      <c r="I578" s="196"/>
      <c r="J578" s="197">
        <f>ROUND(I578*H578,2)</f>
        <v>0</v>
      </c>
      <c r="K578" s="193" t="s">
        <v>195</v>
      </c>
      <c r="L578" s="42"/>
      <c r="M578" s="198" t="s">
        <v>32</v>
      </c>
      <c r="N578" s="199" t="s">
        <v>52</v>
      </c>
      <c r="O578" s="67"/>
      <c r="P578" s="200">
        <f>O578*H578</f>
        <v>0</v>
      </c>
      <c r="Q578" s="200">
        <v>0</v>
      </c>
      <c r="R578" s="200">
        <f>Q578*H578</f>
        <v>0</v>
      </c>
      <c r="S578" s="200">
        <v>0</v>
      </c>
      <c r="T578" s="201">
        <f>S578*H578</f>
        <v>0</v>
      </c>
      <c r="U578" s="37"/>
      <c r="V578" s="37"/>
      <c r="W578" s="37"/>
      <c r="X578" s="37"/>
      <c r="Y578" s="37"/>
      <c r="Z578" s="37"/>
      <c r="AA578" s="37"/>
      <c r="AB578" s="37"/>
      <c r="AC578" s="37"/>
      <c r="AD578" s="37"/>
      <c r="AE578" s="37"/>
      <c r="AR578" s="202" t="s">
        <v>196</v>
      </c>
      <c r="AT578" s="202" t="s">
        <v>191</v>
      </c>
      <c r="AU578" s="202" t="s">
        <v>90</v>
      </c>
      <c r="AY578" s="19" t="s">
        <v>189</v>
      </c>
      <c r="BE578" s="203">
        <f>IF(N578="základní",J578,0)</f>
        <v>0</v>
      </c>
      <c r="BF578" s="203">
        <f>IF(N578="snížená",J578,0)</f>
        <v>0</v>
      </c>
      <c r="BG578" s="203">
        <f>IF(N578="zákl. přenesená",J578,0)</f>
        <v>0</v>
      </c>
      <c r="BH578" s="203">
        <f>IF(N578="sníž. přenesená",J578,0)</f>
        <v>0</v>
      </c>
      <c r="BI578" s="203">
        <f>IF(N578="nulová",J578,0)</f>
        <v>0</v>
      </c>
      <c r="BJ578" s="19" t="s">
        <v>40</v>
      </c>
      <c r="BK578" s="203">
        <f>ROUND(I578*H578,2)</f>
        <v>0</v>
      </c>
      <c r="BL578" s="19" t="s">
        <v>196</v>
      </c>
      <c r="BM578" s="202" t="s">
        <v>696</v>
      </c>
    </row>
    <row r="579" spans="1:65" s="2" customFormat="1" ht="86.4">
      <c r="A579" s="37"/>
      <c r="B579" s="38"/>
      <c r="C579" s="39"/>
      <c r="D579" s="204" t="s">
        <v>198</v>
      </c>
      <c r="E579" s="39"/>
      <c r="F579" s="205" t="s">
        <v>688</v>
      </c>
      <c r="G579" s="39"/>
      <c r="H579" s="39"/>
      <c r="I579" s="112"/>
      <c r="J579" s="39"/>
      <c r="K579" s="39"/>
      <c r="L579" s="42"/>
      <c r="M579" s="206"/>
      <c r="N579" s="207"/>
      <c r="O579" s="67"/>
      <c r="P579" s="67"/>
      <c r="Q579" s="67"/>
      <c r="R579" s="67"/>
      <c r="S579" s="67"/>
      <c r="T579" s="68"/>
      <c r="U579" s="37"/>
      <c r="V579" s="37"/>
      <c r="W579" s="37"/>
      <c r="X579" s="37"/>
      <c r="Y579" s="37"/>
      <c r="Z579" s="37"/>
      <c r="AA579" s="37"/>
      <c r="AB579" s="37"/>
      <c r="AC579" s="37"/>
      <c r="AD579" s="37"/>
      <c r="AE579" s="37"/>
      <c r="AT579" s="19" t="s">
        <v>198</v>
      </c>
      <c r="AU579" s="19" t="s">
        <v>90</v>
      </c>
    </row>
    <row r="580" spans="1:65" s="13" customFormat="1" ht="10.199999999999999">
      <c r="B580" s="208"/>
      <c r="C580" s="209"/>
      <c r="D580" s="204" t="s">
        <v>200</v>
      </c>
      <c r="E580" s="210" t="s">
        <v>32</v>
      </c>
      <c r="F580" s="211" t="s">
        <v>671</v>
      </c>
      <c r="G580" s="209"/>
      <c r="H580" s="210" t="s">
        <v>32</v>
      </c>
      <c r="I580" s="212"/>
      <c r="J580" s="209"/>
      <c r="K580" s="209"/>
      <c r="L580" s="213"/>
      <c r="M580" s="214"/>
      <c r="N580" s="215"/>
      <c r="O580" s="215"/>
      <c r="P580" s="215"/>
      <c r="Q580" s="215"/>
      <c r="R580" s="215"/>
      <c r="S580" s="215"/>
      <c r="T580" s="216"/>
      <c r="AT580" s="217" t="s">
        <v>200</v>
      </c>
      <c r="AU580" s="217" t="s">
        <v>90</v>
      </c>
      <c r="AV580" s="13" t="s">
        <v>40</v>
      </c>
      <c r="AW580" s="13" t="s">
        <v>38</v>
      </c>
      <c r="AX580" s="13" t="s">
        <v>81</v>
      </c>
      <c r="AY580" s="217" t="s">
        <v>189</v>
      </c>
    </row>
    <row r="581" spans="1:65" s="13" customFormat="1" ht="10.199999999999999">
      <c r="B581" s="208"/>
      <c r="C581" s="209"/>
      <c r="D581" s="204" t="s">
        <v>200</v>
      </c>
      <c r="E581" s="210" t="s">
        <v>32</v>
      </c>
      <c r="F581" s="211" t="s">
        <v>202</v>
      </c>
      <c r="G581" s="209"/>
      <c r="H581" s="210" t="s">
        <v>32</v>
      </c>
      <c r="I581" s="212"/>
      <c r="J581" s="209"/>
      <c r="K581" s="209"/>
      <c r="L581" s="213"/>
      <c r="M581" s="214"/>
      <c r="N581" s="215"/>
      <c r="O581" s="215"/>
      <c r="P581" s="215"/>
      <c r="Q581" s="215"/>
      <c r="R581" s="215"/>
      <c r="S581" s="215"/>
      <c r="T581" s="216"/>
      <c r="AT581" s="217" t="s">
        <v>200</v>
      </c>
      <c r="AU581" s="217" t="s">
        <v>90</v>
      </c>
      <c r="AV581" s="13" t="s">
        <v>40</v>
      </c>
      <c r="AW581" s="13" t="s">
        <v>38</v>
      </c>
      <c r="AX581" s="13" t="s">
        <v>81</v>
      </c>
      <c r="AY581" s="217" t="s">
        <v>189</v>
      </c>
    </row>
    <row r="582" spans="1:65" s="13" customFormat="1" ht="10.199999999999999">
      <c r="B582" s="208"/>
      <c r="C582" s="209"/>
      <c r="D582" s="204" t="s">
        <v>200</v>
      </c>
      <c r="E582" s="210" t="s">
        <v>32</v>
      </c>
      <c r="F582" s="211" t="s">
        <v>297</v>
      </c>
      <c r="G582" s="209"/>
      <c r="H582" s="210" t="s">
        <v>32</v>
      </c>
      <c r="I582" s="212"/>
      <c r="J582" s="209"/>
      <c r="K582" s="209"/>
      <c r="L582" s="213"/>
      <c r="M582" s="214"/>
      <c r="N582" s="215"/>
      <c r="O582" s="215"/>
      <c r="P582" s="215"/>
      <c r="Q582" s="215"/>
      <c r="R582" s="215"/>
      <c r="S582" s="215"/>
      <c r="T582" s="216"/>
      <c r="AT582" s="217" t="s">
        <v>200</v>
      </c>
      <c r="AU582" s="217" t="s">
        <v>90</v>
      </c>
      <c r="AV582" s="13" t="s">
        <v>40</v>
      </c>
      <c r="AW582" s="13" t="s">
        <v>38</v>
      </c>
      <c r="AX582" s="13" t="s">
        <v>81</v>
      </c>
      <c r="AY582" s="217" t="s">
        <v>189</v>
      </c>
    </row>
    <row r="583" spans="1:65" s="14" customFormat="1" ht="10.199999999999999">
      <c r="B583" s="218"/>
      <c r="C583" s="219"/>
      <c r="D583" s="204" t="s">
        <v>200</v>
      </c>
      <c r="E583" s="220" t="s">
        <v>32</v>
      </c>
      <c r="F583" s="221" t="s">
        <v>697</v>
      </c>
      <c r="G583" s="219"/>
      <c r="H583" s="222">
        <v>11.4</v>
      </c>
      <c r="I583" s="223"/>
      <c r="J583" s="219"/>
      <c r="K583" s="219"/>
      <c r="L583" s="224"/>
      <c r="M583" s="225"/>
      <c r="N583" s="226"/>
      <c r="O583" s="226"/>
      <c r="P583" s="226"/>
      <c r="Q583" s="226"/>
      <c r="R583" s="226"/>
      <c r="S583" s="226"/>
      <c r="T583" s="227"/>
      <c r="AT583" s="228" t="s">
        <v>200</v>
      </c>
      <c r="AU583" s="228" t="s">
        <v>90</v>
      </c>
      <c r="AV583" s="14" t="s">
        <v>90</v>
      </c>
      <c r="AW583" s="14" t="s">
        <v>38</v>
      </c>
      <c r="AX583" s="14" t="s">
        <v>81</v>
      </c>
      <c r="AY583" s="228" t="s">
        <v>189</v>
      </c>
    </row>
    <row r="584" spans="1:65" s="16" customFormat="1" ht="10.199999999999999">
      <c r="B584" s="240"/>
      <c r="C584" s="241"/>
      <c r="D584" s="204" t="s">
        <v>200</v>
      </c>
      <c r="E584" s="242" t="s">
        <v>32</v>
      </c>
      <c r="F584" s="243" t="s">
        <v>672</v>
      </c>
      <c r="G584" s="241"/>
      <c r="H584" s="244">
        <v>11.4</v>
      </c>
      <c r="I584" s="245"/>
      <c r="J584" s="241"/>
      <c r="K584" s="241"/>
      <c r="L584" s="246"/>
      <c r="M584" s="247"/>
      <c r="N584" s="248"/>
      <c r="O584" s="248"/>
      <c r="P584" s="248"/>
      <c r="Q584" s="248"/>
      <c r="R584" s="248"/>
      <c r="S584" s="248"/>
      <c r="T584" s="249"/>
      <c r="AT584" s="250" t="s">
        <v>200</v>
      </c>
      <c r="AU584" s="250" t="s">
        <v>90</v>
      </c>
      <c r="AV584" s="16" t="s">
        <v>101</v>
      </c>
      <c r="AW584" s="16" t="s">
        <v>38</v>
      </c>
      <c r="AX584" s="16" t="s">
        <v>81</v>
      </c>
      <c r="AY584" s="250" t="s">
        <v>189</v>
      </c>
    </row>
    <row r="585" spans="1:65" s="15" customFormat="1" ht="10.199999999999999">
      <c r="B585" s="229"/>
      <c r="C585" s="230"/>
      <c r="D585" s="204" t="s">
        <v>200</v>
      </c>
      <c r="E585" s="231" t="s">
        <v>32</v>
      </c>
      <c r="F585" s="232" t="s">
        <v>204</v>
      </c>
      <c r="G585" s="230"/>
      <c r="H585" s="233">
        <v>11.4</v>
      </c>
      <c r="I585" s="234"/>
      <c r="J585" s="230"/>
      <c r="K585" s="230"/>
      <c r="L585" s="235"/>
      <c r="M585" s="236"/>
      <c r="N585" s="237"/>
      <c r="O585" s="237"/>
      <c r="P585" s="237"/>
      <c r="Q585" s="237"/>
      <c r="R585" s="237"/>
      <c r="S585" s="237"/>
      <c r="T585" s="238"/>
      <c r="AT585" s="239" t="s">
        <v>200</v>
      </c>
      <c r="AU585" s="239" t="s">
        <v>90</v>
      </c>
      <c r="AV585" s="15" t="s">
        <v>196</v>
      </c>
      <c r="AW585" s="15" t="s">
        <v>38</v>
      </c>
      <c r="AX585" s="15" t="s">
        <v>40</v>
      </c>
      <c r="AY585" s="239" t="s">
        <v>189</v>
      </c>
    </row>
    <row r="586" spans="1:65" s="2" customFormat="1" ht="16.5" customHeight="1">
      <c r="A586" s="37"/>
      <c r="B586" s="38"/>
      <c r="C586" s="191" t="s">
        <v>698</v>
      </c>
      <c r="D586" s="191" t="s">
        <v>191</v>
      </c>
      <c r="E586" s="192" t="s">
        <v>699</v>
      </c>
      <c r="F586" s="193" t="s">
        <v>700</v>
      </c>
      <c r="G586" s="194" t="s">
        <v>117</v>
      </c>
      <c r="H586" s="195">
        <v>1.07</v>
      </c>
      <c r="I586" s="196"/>
      <c r="J586" s="197">
        <f>ROUND(I586*H586,2)</f>
        <v>0</v>
      </c>
      <c r="K586" s="193" t="s">
        <v>195</v>
      </c>
      <c r="L586" s="42"/>
      <c r="M586" s="198" t="s">
        <v>32</v>
      </c>
      <c r="N586" s="199" t="s">
        <v>52</v>
      </c>
      <c r="O586" s="67"/>
      <c r="P586" s="200">
        <f>O586*H586</f>
        <v>0</v>
      </c>
      <c r="Q586" s="200">
        <v>0.40799999999999997</v>
      </c>
      <c r="R586" s="200">
        <f>Q586*H586</f>
        <v>0.43656</v>
      </c>
      <c r="S586" s="200">
        <v>0</v>
      </c>
      <c r="T586" s="201">
        <f>S586*H586</f>
        <v>0</v>
      </c>
      <c r="U586" s="37"/>
      <c r="V586" s="37"/>
      <c r="W586" s="37"/>
      <c r="X586" s="37"/>
      <c r="Y586" s="37"/>
      <c r="Z586" s="37"/>
      <c r="AA586" s="37"/>
      <c r="AB586" s="37"/>
      <c r="AC586" s="37"/>
      <c r="AD586" s="37"/>
      <c r="AE586" s="37"/>
      <c r="AR586" s="202" t="s">
        <v>196</v>
      </c>
      <c r="AT586" s="202" t="s">
        <v>191</v>
      </c>
      <c r="AU586" s="202" t="s">
        <v>90</v>
      </c>
      <c r="AY586" s="19" t="s">
        <v>189</v>
      </c>
      <c r="BE586" s="203">
        <f>IF(N586="základní",J586,0)</f>
        <v>0</v>
      </c>
      <c r="BF586" s="203">
        <f>IF(N586="snížená",J586,0)</f>
        <v>0</v>
      </c>
      <c r="BG586" s="203">
        <f>IF(N586="zákl. přenesená",J586,0)</f>
        <v>0</v>
      </c>
      <c r="BH586" s="203">
        <f>IF(N586="sníž. přenesená",J586,0)</f>
        <v>0</v>
      </c>
      <c r="BI586" s="203">
        <f>IF(N586="nulová",J586,0)</f>
        <v>0</v>
      </c>
      <c r="BJ586" s="19" t="s">
        <v>40</v>
      </c>
      <c r="BK586" s="203">
        <f>ROUND(I586*H586,2)</f>
        <v>0</v>
      </c>
      <c r="BL586" s="19" t="s">
        <v>196</v>
      </c>
      <c r="BM586" s="202" t="s">
        <v>701</v>
      </c>
    </row>
    <row r="587" spans="1:65" s="13" customFormat="1" ht="10.199999999999999">
      <c r="B587" s="208"/>
      <c r="C587" s="209"/>
      <c r="D587" s="204" t="s">
        <v>200</v>
      </c>
      <c r="E587" s="210" t="s">
        <v>32</v>
      </c>
      <c r="F587" s="211" t="s">
        <v>202</v>
      </c>
      <c r="G587" s="209"/>
      <c r="H587" s="210" t="s">
        <v>32</v>
      </c>
      <c r="I587" s="212"/>
      <c r="J587" s="209"/>
      <c r="K587" s="209"/>
      <c r="L587" s="213"/>
      <c r="M587" s="214"/>
      <c r="N587" s="215"/>
      <c r="O587" s="215"/>
      <c r="P587" s="215"/>
      <c r="Q587" s="215"/>
      <c r="R587" s="215"/>
      <c r="S587" s="215"/>
      <c r="T587" s="216"/>
      <c r="AT587" s="217" t="s">
        <v>200</v>
      </c>
      <c r="AU587" s="217" t="s">
        <v>90</v>
      </c>
      <c r="AV587" s="13" t="s">
        <v>40</v>
      </c>
      <c r="AW587" s="13" t="s">
        <v>38</v>
      </c>
      <c r="AX587" s="13" t="s">
        <v>81</v>
      </c>
      <c r="AY587" s="217" t="s">
        <v>189</v>
      </c>
    </row>
    <row r="588" spans="1:65" s="14" customFormat="1" ht="10.199999999999999">
      <c r="B588" s="218"/>
      <c r="C588" s="219"/>
      <c r="D588" s="204" t="s">
        <v>200</v>
      </c>
      <c r="E588" s="220" t="s">
        <v>32</v>
      </c>
      <c r="F588" s="221" t="s">
        <v>115</v>
      </c>
      <c r="G588" s="219"/>
      <c r="H588" s="222">
        <v>1.07</v>
      </c>
      <c r="I588" s="223"/>
      <c r="J588" s="219"/>
      <c r="K588" s="219"/>
      <c r="L588" s="224"/>
      <c r="M588" s="225"/>
      <c r="N588" s="226"/>
      <c r="O588" s="226"/>
      <c r="P588" s="226"/>
      <c r="Q588" s="226"/>
      <c r="R588" s="226"/>
      <c r="S588" s="226"/>
      <c r="T588" s="227"/>
      <c r="AT588" s="228" t="s">
        <v>200</v>
      </c>
      <c r="AU588" s="228" t="s">
        <v>90</v>
      </c>
      <c r="AV588" s="14" t="s">
        <v>90</v>
      </c>
      <c r="AW588" s="14" t="s">
        <v>38</v>
      </c>
      <c r="AX588" s="14" t="s">
        <v>81</v>
      </c>
      <c r="AY588" s="228" t="s">
        <v>189</v>
      </c>
    </row>
    <row r="589" spans="1:65" s="15" customFormat="1" ht="10.199999999999999">
      <c r="B589" s="229"/>
      <c r="C589" s="230"/>
      <c r="D589" s="204" t="s">
        <v>200</v>
      </c>
      <c r="E589" s="231" t="s">
        <v>32</v>
      </c>
      <c r="F589" s="232" t="s">
        <v>204</v>
      </c>
      <c r="G589" s="230"/>
      <c r="H589" s="233">
        <v>1.07</v>
      </c>
      <c r="I589" s="234"/>
      <c r="J589" s="230"/>
      <c r="K589" s="230"/>
      <c r="L589" s="235"/>
      <c r="M589" s="236"/>
      <c r="N589" s="237"/>
      <c r="O589" s="237"/>
      <c r="P589" s="237"/>
      <c r="Q589" s="237"/>
      <c r="R589" s="237"/>
      <c r="S589" s="237"/>
      <c r="T589" s="238"/>
      <c r="AT589" s="239" t="s">
        <v>200</v>
      </c>
      <c r="AU589" s="239" t="s">
        <v>90</v>
      </c>
      <c r="AV589" s="15" t="s">
        <v>196</v>
      </c>
      <c r="AW589" s="15" t="s">
        <v>38</v>
      </c>
      <c r="AX589" s="15" t="s">
        <v>40</v>
      </c>
      <c r="AY589" s="239" t="s">
        <v>189</v>
      </c>
    </row>
    <row r="590" spans="1:65" s="2" customFormat="1" ht="21.75" customHeight="1">
      <c r="A590" s="37"/>
      <c r="B590" s="38"/>
      <c r="C590" s="191" t="s">
        <v>702</v>
      </c>
      <c r="D590" s="191" t="s">
        <v>191</v>
      </c>
      <c r="E590" s="192" t="s">
        <v>703</v>
      </c>
      <c r="F590" s="193" t="s">
        <v>704</v>
      </c>
      <c r="G590" s="194" t="s">
        <v>117</v>
      </c>
      <c r="H590" s="195">
        <v>71.599999999999994</v>
      </c>
      <c r="I590" s="196"/>
      <c r="J590" s="197">
        <f>ROUND(I590*H590,2)</f>
        <v>0</v>
      </c>
      <c r="K590" s="193" t="s">
        <v>195</v>
      </c>
      <c r="L590" s="42"/>
      <c r="M590" s="198" t="s">
        <v>32</v>
      </c>
      <c r="N590" s="199" t="s">
        <v>52</v>
      </c>
      <c r="O590" s="67"/>
      <c r="P590" s="200">
        <f>O590*H590</f>
        <v>0</v>
      </c>
      <c r="Q590" s="200">
        <v>0</v>
      </c>
      <c r="R590" s="200">
        <f>Q590*H590</f>
        <v>0</v>
      </c>
      <c r="S590" s="200">
        <v>0</v>
      </c>
      <c r="T590" s="201">
        <f>S590*H590</f>
        <v>0</v>
      </c>
      <c r="U590" s="37"/>
      <c r="V590" s="37"/>
      <c r="W590" s="37"/>
      <c r="X590" s="37"/>
      <c r="Y590" s="37"/>
      <c r="Z590" s="37"/>
      <c r="AA590" s="37"/>
      <c r="AB590" s="37"/>
      <c r="AC590" s="37"/>
      <c r="AD590" s="37"/>
      <c r="AE590" s="37"/>
      <c r="AR590" s="202" t="s">
        <v>196</v>
      </c>
      <c r="AT590" s="202" t="s">
        <v>191</v>
      </c>
      <c r="AU590" s="202" t="s">
        <v>90</v>
      </c>
      <c r="AY590" s="19" t="s">
        <v>189</v>
      </c>
      <c r="BE590" s="203">
        <f>IF(N590="základní",J590,0)</f>
        <v>0</v>
      </c>
      <c r="BF590" s="203">
        <f>IF(N590="snížená",J590,0)</f>
        <v>0</v>
      </c>
      <c r="BG590" s="203">
        <f>IF(N590="zákl. přenesená",J590,0)</f>
        <v>0</v>
      </c>
      <c r="BH590" s="203">
        <f>IF(N590="sníž. přenesená",J590,0)</f>
        <v>0</v>
      </c>
      <c r="BI590" s="203">
        <f>IF(N590="nulová",J590,0)</f>
        <v>0</v>
      </c>
      <c r="BJ590" s="19" t="s">
        <v>40</v>
      </c>
      <c r="BK590" s="203">
        <f>ROUND(I590*H590,2)</f>
        <v>0</v>
      </c>
      <c r="BL590" s="19" t="s">
        <v>196</v>
      </c>
      <c r="BM590" s="202" t="s">
        <v>705</v>
      </c>
    </row>
    <row r="591" spans="1:65" s="2" customFormat="1" ht="28.8">
      <c r="A591" s="37"/>
      <c r="B591" s="38"/>
      <c r="C591" s="39"/>
      <c r="D591" s="204" t="s">
        <v>198</v>
      </c>
      <c r="E591" s="39"/>
      <c r="F591" s="205" t="s">
        <v>706</v>
      </c>
      <c r="G591" s="39"/>
      <c r="H591" s="39"/>
      <c r="I591" s="112"/>
      <c r="J591" s="39"/>
      <c r="K591" s="39"/>
      <c r="L591" s="42"/>
      <c r="M591" s="206"/>
      <c r="N591" s="207"/>
      <c r="O591" s="67"/>
      <c r="P591" s="67"/>
      <c r="Q591" s="67"/>
      <c r="R591" s="67"/>
      <c r="S591" s="67"/>
      <c r="T591" s="68"/>
      <c r="U591" s="37"/>
      <c r="V591" s="37"/>
      <c r="W591" s="37"/>
      <c r="X591" s="37"/>
      <c r="Y591" s="37"/>
      <c r="Z591" s="37"/>
      <c r="AA591" s="37"/>
      <c r="AB591" s="37"/>
      <c r="AC591" s="37"/>
      <c r="AD591" s="37"/>
      <c r="AE591" s="37"/>
      <c r="AT591" s="19" t="s">
        <v>198</v>
      </c>
      <c r="AU591" s="19" t="s">
        <v>90</v>
      </c>
    </row>
    <row r="592" spans="1:65" s="13" customFormat="1" ht="10.199999999999999">
      <c r="B592" s="208"/>
      <c r="C592" s="209"/>
      <c r="D592" s="204" t="s">
        <v>200</v>
      </c>
      <c r="E592" s="210" t="s">
        <v>32</v>
      </c>
      <c r="F592" s="211" t="s">
        <v>677</v>
      </c>
      <c r="G592" s="209"/>
      <c r="H592" s="210" t="s">
        <v>32</v>
      </c>
      <c r="I592" s="212"/>
      <c r="J592" s="209"/>
      <c r="K592" s="209"/>
      <c r="L592" s="213"/>
      <c r="M592" s="214"/>
      <c r="N592" s="215"/>
      <c r="O592" s="215"/>
      <c r="P592" s="215"/>
      <c r="Q592" s="215"/>
      <c r="R592" s="215"/>
      <c r="S592" s="215"/>
      <c r="T592" s="216"/>
      <c r="AT592" s="217" t="s">
        <v>200</v>
      </c>
      <c r="AU592" s="217" t="s">
        <v>90</v>
      </c>
      <c r="AV592" s="13" t="s">
        <v>40</v>
      </c>
      <c r="AW592" s="13" t="s">
        <v>38</v>
      </c>
      <c r="AX592" s="13" t="s">
        <v>81</v>
      </c>
      <c r="AY592" s="217" t="s">
        <v>189</v>
      </c>
    </row>
    <row r="593" spans="1:65" s="13" customFormat="1" ht="10.199999999999999">
      <c r="B593" s="208"/>
      <c r="C593" s="209"/>
      <c r="D593" s="204" t="s">
        <v>200</v>
      </c>
      <c r="E593" s="210" t="s">
        <v>32</v>
      </c>
      <c r="F593" s="211" t="s">
        <v>202</v>
      </c>
      <c r="G593" s="209"/>
      <c r="H593" s="210" t="s">
        <v>32</v>
      </c>
      <c r="I593" s="212"/>
      <c r="J593" s="209"/>
      <c r="K593" s="209"/>
      <c r="L593" s="213"/>
      <c r="M593" s="214"/>
      <c r="N593" s="215"/>
      <c r="O593" s="215"/>
      <c r="P593" s="215"/>
      <c r="Q593" s="215"/>
      <c r="R593" s="215"/>
      <c r="S593" s="215"/>
      <c r="T593" s="216"/>
      <c r="AT593" s="217" t="s">
        <v>200</v>
      </c>
      <c r="AU593" s="217" t="s">
        <v>90</v>
      </c>
      <c r="AV593" s="13" t="s">
        <v>40</v>
      </c>
      <c r="AW593" s="13" t="s">
        <v>38</v>
      </c>
      <c r="AX593" s="13" t="s">
        <v>81</v>
      </c>
      <c r="AY593" s="217" t="s">
        <v>189</v>
      </c>
    </row>
    <row r="594" spans="1:65" s="13" customFormat="1" ht="10.199999999999999">
      <c r="B594" s="208"/>
      <c r="C594" s="209"/>
      <c r="D594" s="204" t="s">
        <v>200</v>
      </c>
      <c r="E594" s="210" t="s">
        <v>32</v>
      </c>
      <c r="F594" s="211" t="s">
        <v>297</v>
      </c>
      <c r="G594" s="209"/>
      <c r="H594" s="210" t="s">
        <v>32</v>
      </c>
      <c r="I594" s="212"/>
      <c r="J594" s="209"/>
      <c r="K594" s="209"/>
      <c r="L594" s="213"/>
      <c r="M594" s="214"/>
      <c r="N594" s="215"/>
      <c r="O594" s="215"/>
      <c r="P594" s="215"/>
      <c r="Q594" s="215"/>
      <c r="R594" s="215"/>
      <c r="S594" s="215"/>
      <c r="T594" s="216"/>
      <c r="AT594" s="217" t="s">
        <v>200</v>
      </c>
      <c r="AU594" s="217" t="s">
        <v>90</v>
      </c>
      <c r="AV594" s="13" t="s">
        <v>40</v>
      </c>
      <c r="AW594" s="13" t="s">
        <v>38</v>
      </c>
      <c r="AX594" s="13" t="s">
        <v>81</v>
      </c>
      <c r="AY594" s="217" t="s">
        <v>189</v>
      </c>
    </row>
    <row r="595" spans="1:65" s="14" customFormat="1" ht="10.199999999999999">
      <c r="B595" s="218"/>
      <c r="C595" s="219"/>
      <c r="D595" s="204" t="s">
        <v>200</v>
      </c>
      <c r="E595" s="220" t="s">
        <v>32</v>
      </c>
      <c r="F595" s="221" t="s">
        <v>488</v>
      </c>
      <c r="G595" s="219"/>
      <c r="H595" s="222">
        <v>64.84</v>
      </c>
      <c r="I595" s="223"/>
      <c r="J595" s="219"/>
      <c r="K595" s="219"/>
      <c r="L595" s="224"/>
      <c r="M595" s="225"/>
      <c r="N595" s="226"/>
      <c r="O595" s="226"/>
      <c r="P595" s="226"/>
      <c r="Q595" s="226"/>
      <c r="R595" s="226"/>
      <c r="S595" s="226"/>
      <c r="T595" s="227"/>
      <c r="AT595" s="228" t="s">
        <v>200</v>
      </c>
      <c r="AU595" s="228" t="s">
        <v>90</v>
      </c>
      <c r="AV595" s="14" t="s">
        <v>90</v>
      </c>
      <c r="AW595" s="14" t="s">
        <v>38</v>
      </c>
      <c r="AX595" s="14" t="s">
        <v>81</v>
      </c>
      <c r="AY595" s="228" t="s">
        <v>189</v>
      </c>
    </row>
    <row r="596" spans="1:65" s="14" customFormat="1" ht="10.199999999999999">
      <c r="B596" s="218"/>
      <c r="C596" s="219"/>
      <c r="D596" s="204" t="s">
        <v>200</v>
      </c>
      <c r="E596" s="220" t="s">
        <v>32</v>
      </c>
      <c r="F596" s="221" t="s">
        <v>707</v>
      </c>
      <c r="G596" s="219"/>
      <c r="H596" s="222">
        <v>6.76</v>
      </c>
      <c r="I596" s="223"/>
      <c r="J596" s="219"/>
      <c r="K596" s="219"/>
      <c r="L596" s="224"/>
      <c r="M596" s="225"/>
      <c r="N596" s="226"/>
      <c r="O596" s="226"/>
      <c r="P596" s="226"/>
      <c r="Q596" s="226"/>
      <c r="R596" s="226"/>
      <c r="S596" s="226"/>
      <c r="T596" s="227"/>
      <c r="AT596" s="228" t="s">
        <v>200</v>
      </c>
      <c r="AU596" s="228" t="s">
        <v>90</v>
      </c>
      <c r="AV596" s="14" t="s">
        <v>90</v>
      </c>
      <c r="AW596" s="14" t="s">
        <v>38</v>
      </c>
      <c r="AX596" s="14" t="s">
        <v>81</v>
      </c>
      <c r="AY596" s="228" t="s">
        <v>189</v>
      </c>
    </row>
    <row r="597" spans="1:65" s="15" customFormat="1" ht="10.199999999999999">
      <c r="B597" s="229"/>
      <c r="C597" s="230"/>
      <c r="D597" s="204" t="s">
        <v>200</v>
      </c>
      <c r="E597" s="231" t="s">
        <v>32</v>
      </c>
      <c r="F597" s="232" t="s">
        <v>204</v>
      </c>
      <c r="G597" s="230"/>
      <c r="H597" s="233">
        <v>71.599999999999994</v>
      </c>
      <c r="I597" s="234"/>
      <c r="J597" s="230"/>
      <c r="K597" s="230"/>
      <c r="L597" s="235"/>
      <c r="M597" s="236"/>
      <c r="N597" s="237"/>
      <c r="O597" s="237"/>
      <c r="P597" s="237"/>
      <c r="Q597" s="237"/>
      <c r="R597" s="237"/>
      <c r="S597" s="237"/>
      <c r="T597" s="238"/>
      <c r="AT597" s="239" t="s">
        <v>200</v>
      </c>
      <c r="AU597" s="239" t="s">
        <v>90</v>
      </c>
      <c r="AV597" s="15" t="s">
        <v>196</v>
      </c>
      <c r="AW597" s="15" t="s">
        <v>38</v>
      </c>
      <c r="AX597" s="15" t="s">
        <v>40</v>
      </c>
      <c r="AY597" s="239" t="s">
        <v>189</v>
      </c>
    </row>
    <row r="598" spans="1:65" s="2" customFormat="1" ht="21.75" customHeight="1">
      <c r="A598" s="37"/>
      <c r="B598" s="38"/>
      <c r="C598" s="191" t="s">
        <v>708</v>
      </c>
      <c r="D598" s="191" t="s">
        <v>191</v>
      </c>
      <c r="E598" s="192" t="s">
        <v>709</v>
      </c>
      <c r="F598" s="193" t="s">
        <v>710</v>
      </c>
      <c r="G598" s="194" t="s">
        <v>117</v>
      </c>
      <c r="H598" s="195">
        <v>64.84</v>
      </c>
      <c r="I598" s="196"/>
      <c r="J598" s="197">
        <f>ROUND(I598*H598,2)</f>
        <v>0</v>
      </c>
      <c r="K598" s="193" t="s">
        <v>195</v>
      </c>
      <c r="L598" s="42"/>
      <c r="M598" s="198" t="s">
        <v>32</v>
      </c>
      <c r="N598" s="199" t="s">
        <v>52</v>
      </c>
      <c r="O598" s="67"/>
      <c r="P598" s="200">
        <f>O598*H598</f>
        <v>0</v>
      </c>
      <c r="Q598" s="200">
        <v>0</v>
      </c>
      <c r="R598" s="200">
        <f>Q598*H598</f>
        <v>0</v>
      </c>
      <c r="S598" s="200">
        <v>0</v>
      </c>
      <c r="T598" s="201">
        <f>S598*H598</f>
        <v>0</v>
      </c>
      <c r="U598" s="37"/>
      <c r="V598" s="37"/>
      <c r="W598" s="37"/>
      <c r="X598" s="37"/>
      <c r="Y598" s="37"/>
      <c r="Z598" s="37"/>
      <c r="AA598" s="37"/>
      <c r="AB598" s="37"/>
      <c r="AC598" s="37"/>
      <c r="AD598" s="37"/>
      <c r="AE598" s="37"/>
      <c r="AR598" s="202" t="s">
        <v>196</v>
      </c>
      <c r="AT598" s="202" t="s">
        <v>191</v>
      </c>
      <c r="AU598" s="202" t="s">
        <v>90</v>
      </c>
      <c r="AY598" s="19" t="s">
        <v>189</v>
      </c>
      <c r="BE598" s="203">
        <f>IF(N598="základní",J598,0)</f>
        <v>0</v>
      </c>
      <c r="BF598" s="203">
        <f>IF(N598="snížená",J598,0)</f>
        <v>0</v>
      </c>
      <c r="BG598" s="203">
        <f>IF(N598="zákl. přenesená",J598,0)</f>
        <v>0</v>
      </c>
      <c r="BH598" s="203">
        <f>IF(N598="sníž. přenesená",J598,0)</f>
        <v>0</v>
      </c>
      <c r="BI598" s="203">
        <f>IF(N598="nulová",J598,0)</f>
        <v>0</v>
      </c>
      <c r="BJ598" s="19" t="s">
        <v>40</v>
      </c>
      <c r="BK598" s="203">
        <f>ROUND(I598*H598,2)</f>
        <v>0</v>
      </c>
      <c r="BL598" s="19" t="s">
        <v>196</v>
      </c>
      <c r="BM598" s="202" t="s">
        <v>711</v>
      </c>
    </row>
    <row r="599" spans="1:65" s="2" customFormat="1" ht="28.8">
      <c r="A599" s="37"/>
      <c r="B599" s="38"/>
      <c r="C599" s="39"/>
      <c r="D599" s="204" t="s">
        <v>198</v>
      </c>
      <c r="E599" s="39"/>
      <c r="F599" s="205" t="s">
        <v>712</v>
      </c>
      <c r="G599" s="39"/>
      <c r="H599" s="39"/>
      <c r="I599" s="112"/>
      <c r="J599" s="39"/>
      <c r="K599" s="39"/>
      <c r="L599" s="42"/>
      <c r="M599" s="206"/>
      <c r="N599" s="207"/>
      <c r="O599" s="67"/>
      <c r="P599" s="67"/>
      <c r="Q599" s="67"/>
      <c r="R599" s="67"/>
      <c r="S599" s="67"/>
      <c r="T599" s="68"/>
      <c r="U599" s="37"/>
      <c r="V599" s="37"/>
      <c r="W599" s="37"/>
      <c r="X599" s="37"/>
      <c r="Y599" s="37"/>
      <c r="Z599" s="37"/>
      <c r="AA599" s="37"/>
      <c r="AB599" s="37"/>
      <c r="AC599" s="37"/>
      <c r="AD599" s="37"/>
      <c r="AE599" s="37"/>
      <c r="AT599" s="19" t="s">
        <v>198</v>
      </c>
      <c r="AU599" s="19" t="s">
        <v>90</v>
      </c>
    </row>
    <row r="600" spans="1:65" s="13" customFormat="1" ht="10.199999999999999">
      <c r="B600" s="208"/>
      <c r="C600" s="209"/>
      <c r="D600" s="204" t="s">
        <v>200</v>
      </c>
      <c r="E600" s="210" t="s">
        <v>32</v>
      </c>
      <c r="F600" s="211" t="s">
        <v>677</v>
      </c>
      <c r="G600" s="209"/>
      <c r="H600" s="210" t="s">
        <v>32</v>
      </c>
      <c r="I600" s="212"/>
      <c r="J600" s="209"/>
      <c r="K600" s="209"/>
      <c r="L600" s="213"/>
      <c r="M600" s="214"/>
      <c r="N600" s="215"/>
      <c r="O600" s="215"/>
      <c r="P600" s="215"/>
      <c r="Q600" s="215"/>
      <c r="R600" s="215"/>
      <c r="S600" s="215"/>
      <c r="T600" s="216"/>
      <c r="AT600" s="217" t="s">
        <v>200</v>
      </c>
      <c r="AU600" s="217" t="s">
        <v>90</v>
      </c>
      <c r="AV600" s="13" t="s">
        <v>40</v>
      </c>
      <c r="AW600" s="13" t="s">
        <v>38</v>
      </c>
      <c r="AX600" s="13" t="s">
        <v>81</v>
      </c>
      <c r="AY600" s="217" t="s">
        <v>189</v>
      </c>
    </row>
    <row r="601" spans="1:65" s="13" customFormat="1" ht="10.199999999999999">
      <c r="B601" s="208"/>
      <c r="C601" s="209"/>
      <c r="D601" s="204" t="s">
        <v>200</v>
      </c>
      <c r="E601" s="210" t="s">
        <v>32</v>
      </c>
      <c r="F601" s="211" t="s">
        <v>202</v>
      </c>
      <c r="G601" s="209"/>
      <c r="H601" s="210" t="s">
        <v>32</v>
      </c>
      <c r="I601" s="212"/>
      <c r="J601" s="209"/>
      <c r="K601" s="209"/>
      <c r="L601" s="213"/>
      <c r="M601" s="214"/>
      <c r="N601" s="215"/>
      <c r="O601" s="215"/>
      <c r="P601" s="215"/>
      <c r="Q601" s="215"/>
      <c r="R601" s="215"/>
      <c r="S601" s="215"/>
      <c r="T601" s="216"/>
      <c r="AT601" s="217" t="s">
        <v>200</v>
      </c>
      <c r="AU601" s="217" t="s">
        <v>90</v>
      </c>
      <c r="AV601" s="13" t="s">
        <v>40</v>
      </c>
      <c r="AW601" s="13" t="s">
        <v>38</v>
      </c>
      <c r="AX601" s="13" t="s">
        <v>81</v>
      </c>
      <c r="AY601" s="217" t="s">
        <v>189</v>
      </c>
    </row>
    <row r="602" spans="1:65" s="13" customFormat="1" ht="10.199999999999999">
      <c r="B602" s="208"/>
      <c r="C602" s="209"/>
      <c r="D602" s="204" t="s">
        <v>200</v>
      </c>
      <c r="E602" s="210" t="s">
        <v>32</v>
      </c>
      <c r="F602" s="211" t="s">
        <v>297</v>
      </c>
      <c r="G602" s="209"/>
      <c r="H602" s="210" t="s">
        <v>32</v>
      </c>
      <c r="I602" s="212"/>
      <c r="J602" s="209"/>
      <c r="K602" s="209"/>
      <c r="L602" s="213"/>
      <c r="M602" s="214"/>
      <c r="N602" s="215"/>
      <c r="O602" s="215"/>
      <c r="P602" s="215"/>
      <c r="Q602" s="215"/>
      <c r="R602" s="215"/>
      <c r="S602" s="215"/>
      <c r="T602" s="216"/>
      <c r="AT602" s="217" t="s">
        <v>200</v>
      </c>
      <c r="AU602" s="217" t="s">
        <v>90</v>
      </c>
      <c r="AV602" s="13" t="s">
        <v>40</v>
      </c>
      <c r="AW602" s="13" t="s">
        <v>38</v>
      </c>
      <c r="AX602" s="13" t="s">
        <v>81</v>
      </c>
      <c r="AY602" s="217" t="s">
        <v>189</v>
      </c>
    </row>
    <row r="603" spans="1:65" s="14" customFormat="1" ht="10.199999999999999">
      <c r="B603" s="218"/>
      <c r="C603" s="219"/>
      <c r="D603" s="204" t="s">
        <v>200</v>
      </c>
      <c r="E603" s="220" t="s">
        <v>32</v>
      </c>
      <c r="F603" s="221" t="s">
        <v>488</v>
      </c>
      <c r="G603" s="219"/>
      <c r="H603" s="222">
        <v>64.84</v>
      </c>
      <c r="I603" s="223"/>
      <c r="J603" s="219"/>
      <c r="K603" s="219"/>
      <c r="L603" s="224"/>
      <c r="M603" s="225"/>
      <c r="N603" s="226"/>
      <c r="O603" s="226"/>
      <c r="P603" s="226"/>
      <c r="Q603" s="226"/>
      <c r="R603" s="226"/>
      <c r="S603" s="226"/>
      <c r="T603" s="227"/>
      <c r="AT603" s="228" t="s">
        <v>200</v>
      </c>
      <c r="AU603" s="228" t="s">
        <v>90</v>
      </c>
      <c r="AV603" s="14" t="s">
        <v>90</v>
      </c>
      <c r="AW603" s="14" t="s">
        <v>38</v>
      </c>
      <c r="AX603" s="14" t="s">
        <v>81</v>
      </c>
      <c r="AY603" s="228" t="s">
        <v>189</v>
      </c>
    </row>
    <row r="604" spans="1:65" s="15" customFormat="1" ht="10.199999999999999">
      <c r="B604" s="229"/>
      <c r="C604" s="230"/>
      <c r="D604" s="204" t="s">
        <v>200</v>
      </c>
      <c r="E604" s="231" t="s">
        <v>32</v>
      </c>
      <c r="F604" s="232" t="s">
        <v>204</v>
      </c>
      <c r="G604" s="230"/>
      <c r="H604" s="233">
        <v>64.84</v>
      </c>
      <c r="I604" s="234"/>
      <c r="J604" s="230"/>
      <c r="K604" s="230"/>
      <c r="L604" s="235"/>
      <c r="M604" s="236"/>
      <c r="N604" s="237"/>
      <c r="O604" s="237"/>
      <c r="P604" s="237"/>
      <c r="Q604" s="237"/>
      <c r="R604" s="237"/>
      <c r="S604" s="237"/>
      <c r="T604" s="238"/>
      <c r="AT604" s="239" t="s">
        <v>200</v>
      </c>
      <c r="AU604" s="239" t="s">
        <v>90</v>
      </c>
      <c r="AV604" s="15" t="s">
        <v>196</v>
      </c>
      <c r="AW604" s="15" t="s">
        <v>38</v>
      </c>
      <c r="AX604" s="15" t="s">
        <v>40</v>
      </c>
      <c r="AY604" s="239" t="s">
        <v>189</v>
      </c>
    </row>
    <row r="605" spans="1:65" s="2" customFormat="1" ht="21.75" customHeight="1">
      <c r="A605" s="37"/>
      <c r="B605" s="38"/>
      <c r="C605" s="191" t="s">
        <v>713</v>
      </c>
      <c r="D605" s="191" t="s">
        <v>191</v>
      </c>
      <c r="E605" s="192" t="s">
        <v>714</v>
      </c>
      <c r="F605" s="193" t="s">
        <v>715</v>
      </c>
      <c r="G605" s="194" t="s">
        <v>117</v>
      </c>
      <c r="H605" s="195">
        <v>48.64</v>
      </c>
      <c r="I605" s="196"/>
      <c r="J605" s="197">
        <f>ROUND(I605*H605,2)</f>
        <v>0</v>
      </c>
      <c r="K605" s="193" t="s">
        <v>195</v>
      </c>
      <c r="L605" s="42"/>
      <c r="M605" s="198" t="s">
        <v>32</v>
      </c>
      <c r="N605" s="199" t="s">
        <v>52</v>
      </c>
      <c r="O605" s="67"/>
      <c r="P605" s="200">
        <f>O605*H605</f>
        <v>0</v>
      </c>
      <c r="Q605" s="200">
        <v>0.1837</v>
      </c>
      <c r="R605" s="200">
        <f>Q605*H605</f>
        <v>8.9351680000000009</v>
      </c>
      <c r="S605" s="200">
        <v>0</v>
      </c>
      <c r="T605" s="201">
        <f>S605*H605</f>
        <v>0</v>
      </c>
      <c r="U605" s="37"/>
      <c r="V605" s="37"/>
      <c r="W605" s="37"/>
      <c r="X605" s="37"/>
      <c r="Y605" s="37"/>
      <c r="Z605" s="37"/>
      <c r="AA605" s="37"/>
      <c r="AB605" s="37"/>
      <c r="AC605" s="37"/>
      <c r="AD605" s="37"/>
      <c r="AE605" s="37"/>
      <c r="AR605" s="202" t="s">
        <v>196</v>
      </c>
      <c r="AT605" s="202" t="s">
        <v>191</v>
      </c>
      <c r="AU605" s="202" t="s">
        <v>90</v>
      </c>
      <c r="AY605" s="19" t="s">
        <v>189</v>
      </c>
      <c r="BE605" s="203">
        <f>IF(N605="základní",J605,0)</f>
        <v>0</v>
      </c>
      <c r="BF605" s="203">
        <f>IF(N605="snížená",J605,0)</f>
        <v>0</v>
      </c>
      <c r="BG605" s="203">
        <f>IF(N605="zákl. přenesená",J605,0)</f>
        <v>0</v>
      </c>
      <c r="BH605" s="203">
        <f>IF(N605="sníž. přenesená",J605,0)</f>
        <v>0</v>
      </c>
      <c r="BI605" s="203">
        <f>IF(N605="nulová",J605,0)</f>
        <v>0</v>
      </c>
      <c r="BJ605" s="19" t="s">
        <v>40</v>
      </c>
      <c r="BK605" s="203">
        <f>ROUND(I605*H605,2)</f>
        <v>0</v>
      </c>
      <c r="BL605" s="19" t="s">
        <v>196</v>
      </c>
      <c r="BM605" s="202" t="s">
        <v>716</v>
      </c>
    </row>
    <row r="606" spans="1:65" s="2" customFormat="1" ht="134.4">
      <c r="A606" s="37"/>
      <c r="B606" s="38"/>
      <c r="C606" s="39"/>
      <c r="D606" s="204" t="s">
        <v>198</v>
      </c>
      <c r="E606" s="39"/>
      <c r="F606" s="205" t="s">
        <v>717</v>
      </c>
      <c r="G606" s="39"/>
      <c r="H606" s="39"/>
      <c r="I606" s="112"/>
      <c r="J606" s="39"/>
      <c r="K606" s="39"/>
      <c r="L606" s="42"/>
      <c r="M606" s="206"/>
      <c r="N606" s="207"/>
      <c r="O606" s="67"/>
      <c r="P606" s="67"/>
      <c r="Q606" s="67"/>
      <c r="R606" s="67"/>
      <c r="S606" s="67"/>
      <c r="T606" s="68"/>
      <c r="U606" s="37"/>
      <c r="V606" s="37"/>
      <c r="W606" s="37"/>
      <c r="X606" s="37"/>
      <c r="Y606" s="37"/>
      <c r="Z606" s="37"/>
      <c r="AA606" s="37"/>
      <c r="AB606" s="37"/>
      <c r="AC606" s="37"/>
      <c r="AD606" s="37"/>
      <c r="AE606" s="37"/>
      <c r="AT606" s="19" t="s">
        <v>198</v>
      </c>
      <c r="AU606" s="19" t="s">
        <v>90</v>
      </c>
    </row>
    <row r="607" spans="1:65" s="13" customFormat="1" ht="10.199999999999999">
      <c r="B607" s="208"/>
      <c r="C607" s="209"/>
      <c r="D607" s="204" t="s">
        <v>200</v>
      </c>
      <c r="E607" s="210" t="s">
        <v>32</v>
      </c>
      <c r="F607" s="211" t="s">
        <v>671</v>
      </c>
      <c r="G607" s="209"/>
      <c r="H607" s="210" t="s">
        <v>32</v>
      </c>
      <c r="I607" s="212"/>
      <c r="J607" s="209"/>
      <c r="K607" s="209"/>
      <c r="L607" s="213"/>
      <c r="M607" s="214"/>
      <c r="N607" s="215"/>
      <c r="O607" s="215"/>
      <c r="P607" s="215"/>
      <c r="Q607" s="215"/>
      <c r="R607" s="215"/>
      <c r="S607" s="215"/>
      <c r="T607" s="216"/>
      <c r="AT607" s="217" t="s">
        <v>200</v>
      </c>
      <c r="AU607" s="217" t="s">
        <v>90</v>
      </c>
      <c r="AV607" s="13" t="s">
        <v>40</v>
      </c>
      <c r="AW607" s="13" t="s">
        <v>38</v>
      </c>
      <c r="AX607" s="13" t="s">
        <v>81</v>
      </c>
      <c r="AY607" s="217" t="s">
        <v>189</v>
      </c>
    </row>
    <row r="608" spans="1:65" s="13" customFormat="1" ht="10.199999999999999">
      <c r="B608" s="208"/>
      <c r="C608" s="209"/>
      <c r="D608" s="204" t="s">
        <v>200</v>
      </c>
      <c r="E608" s="210" t="s">
        <v>32</v>
      </c>
      <c r="F608" s="211" t="s">
        <v>202</v>
      </c>
      <c r="G608" s="209"/>
      <c r="H608" s="210" t="s">
        <v>32</v>
      </c>
      <c r="I608" s="212"/>
      <c r="J608" s="209"/>
      <c r="K608" s="209"/>
      <c r="L608" s="213"/>
      <c r="M608" s="214"/>
      <c r="N608" s="215"/>
      <c r="O608" s="215"/>
      <c r="P608" s="215"/>
      <c r="Q608" s="215"/>
      <c r="R608" s="215"/>
      <c r="S608" s="215"/>
      <c r="T608" s="216"/>
      <c r="AT608" s="217" t="s">
        <v>200</v>
      </c>
      <c r="AU608" s="217" t="s">
        <v>90</v>
      </c>
      <c r="AV608" s="13" t="s">
        <v>40</v>
      </c>
      <c r="AW608" s="13" t="s">
        <v>38</v>
      </c>
      <c r="AX608" s="13" t="s">
        <v>81</v>
      </c>
      <c r="AY608" s="217" t="s">
        <v>189</v>
      </c>
    </row>
    <row r="609" spans="1:65" s="13" customFormat="1" ht="10.199999999999999">
      <c r="B609" s="208"/>
      <c r="C609" s="209"/>
      <c r="D609" s="204" t="s">
        <v>200</v>
      </c>
      <c r="E609" s="210" t="s">
        <v>32</v>
      </c>
      <c r="F609" s="211" t="s">
        <v>297</v>
      </c>
      <c r="G609" s="209"/>
      <c r="H609" s="210" t="s">
        <v>32</v>
      </c>
      <c r="I609" s="212"/>
      <c r="J609" s="209"/>
      <c r="K609" s="209"/>
      <c r="L609" s="213"/>
      <c r="M609" s="214"/>
      <c r="N609" s="215"/>
      <c r="O609" s="215"/>
      <c r="P609" s="215"/>
      <c r="Q609" s="215"/>
      <c r="R609" s="215"/>
      <c r="S609" s="215"/>
      <c r="T609" s="216"/>
      <c r="AT609" s="217" t="s">
        <v>200</v>
      </c>
      <c r="AU609" s="217" t="s">
        <v>90</v>
      </c>
      <c r="AV609" s="13" t="s">
        <v>40</v>
      </c>
      <c r="AW609" s="13" t="s">
        <v>38</v>
      </c>
      <c r="AX609" s="13" t="s">
        <v>81</v>
      </c>
      <c r="AY609" s="217" t="s">
        <v>189</v>
      </c>
    </row>
    <row r="610" spans="1:65" s="14" customFormat="1" ht="10.199999999999999">
      <c r="B610" s="218"/>
      <c r="C610" s="219"/>
      <c r="D610" s="204" t="s">
        <v>200</v>
      </c>
      <c r="E610" s="220" t="s">
        <v>32</v>
      </c>
      <c r="F610" s="221" t="s">
        <v>127</v>
      </c>
      <c r="G610" s="219"/>
      <c r="H610" s="222">
        <v>48.64</v>
      </c>
      <c r="I610" s="223"/>
      <c r="J610" s="219"/>
      <c r="K610" s="219"/>
      <c r="L610" s="224"/>
      <c r="M610" s="225"/>
      <c r="N610" s="226"/>
      <c r="O610" s="226"/>
      <c r="P610" s="226"/>
      <c r="Q610" s="226"/>
      <c r="R610" s="226"/>
      <c r="S610" s="226"/>
      <c r="T610" s="227"/>
      <c r="AT610" s="228" t="s">
        <v>200</v>
      </c>
      <c r="AU610" s="228" t="s">
        <v>90</v>
      </c>
      <c r="AV610" s="14" t="s">
        <v>90</v>
      </c>
      <c r="AW610" s="14" t="s">
        <v>38</v>
      </c>
      <c r="AX610" s="14" t="s">
        <v>81</v>
      </c>
      <c r="AY610" s="228" t="s">
        <v>189</v>
      </c>
    </row>
    <row r="611" spans="1:65" s="16" customFormat="1" ht="10.199999999999999">
      <c r="B611" s="240"/>
      <c r="C611" s="241"/>
      <c r="D611" s="204" t="s">
        <v>200</v>
      </c>
      <c r="E611" s="242" t="s">
        <v>32</v>
      </c>
      <c r="F611" s="243" t="s">
        <v>672</v>
      </c>
      <c r="G611" s="241"/>
      <c r="H611" s="244">
        <v>48.64</v>
      </c>
      <c r="I611" s="245"/>
      <c r="J611" s="241"/>
      <c r="K611" s="241"/>
      <c r="L611" s="246"/>
      <c r="M611" s="247"/>
      <c r="N611" s="248"/>
      <c r="O611" s="248"/>
      <c r="P611" s="248"/>
      <c r="Q611" s="248"/>
      <c r="R611" s="248"/>
      <c r="S611" s="248"/>
      <c r="T611" s="249"/>
      <c r="AT611" s="250" t="s">
        <v>200</v>
      </c>
      <c r="AU611" s="250" t="s">
        <v>90</v>
      </c>
      <c r="AV611" s="16" t="s">
        <v>101</v>
      </c>
      <c r="AW611" s="16" t="s">
        <v>38</v>
      </c>
      <c r="AX611" s="16" t="s">
        <v>81</v>
      </c>
      <c r="AY611" s="250" t="s">
        <v>189</v>
      </c>
    </row>
    <row r="612" spans="1:65" s="15" customFormat="1" ht="10.199999999999999">
      <c r="B612" s="229"/>
      <c r="C612" s="230"/>
      <c r="D612" s="204" t="s">
        <v>200</v>
      </c>
      <c r="E612" s="231" t="s">
        <v>32</v>
      </c>
      <c r="F612" s="232" t="s">
        <v>204</v>
      </c>
      <c r="G612" s="230"/>
      <c r="H612" s="233">
        <v>48.64</v>
      </c>
      <c r="I612" s="234"/>
      <c r="J612" s="230"/>
      <c r="K612" s="230"/>
      <c r="L612" s="235"/>
      <c r="M612" s="236"/>
      <c r="N612" s="237"/>
      <c r="O612" s="237"/>
      <c r="P612" s="237"/>
      <c r="Q612" s="237"/>
      <c r="R612" s="237"/>
      <c r="S612" s="237"/>
      <c r="T612" s="238"/>
      <c r="AT612" s="239" t="s">
        <v>200</v>
      </c>
      <c r="AU612" s="239" t="s">
        <v>90</v>
      </c>
      <c r="AV612" s="15" t="s">
        <v>196</v>
      </c>
      <c r="AW612" s="15" t="s">
        <v>38</v>
      </c>
      <c r="AX612" s="15" t="s">
        <v>40</v>
      </c>
      <c r="AY612" s="239" t="s">
        <v>189</v>
      </c>
    </row>
    <row r="613" spans="1:65" s="2" customFormat="1" ht="16.5" customHeight="1">
      <c r="A613" s="37"/>
      <c r="B613" s="38"/>
      <c r="C613" s="251" t="s">
        <v>718</v>
      </c>
      <c r="D613" s="251" t="s">
        <v>418</v>
      </c>
      <c r="E613" s="252" t="s">
        <v>719</v>
      </c>
      <c r="F613" s="253" t="s">
        <v>720</v>
      </c>
      <c r="G613" s="254" t="s">
        <v>117</v>
      </c>
      <c r="H613" s="255">
        <v>49.613</v>
      </c>
      <c r="I613" s="256"/>
      <c r="J613" s="257">
        <f>ROUND(I613*H613,2)</f>
        <v>0</v>
      </c>
      <c r="K613" s="253" t="s">
        <v>195</v>
      </c>
      <c r="L613" s="258"/>
      <c r="M613" s="259" t="s">
        <v>32</v>
      </c>
      <c r="N613" s="260" t="s">
        <v>52</v>
      </c>
      <c r="O613" s="67"/>
      <c r="P613" s="200">
        <f>O613*H613</f>
        <v>0</v>
      </c>
      <c r="Q613" s="200">
        <v>0.222</v>
      </c>
      <c r="R613" s="200">
        <f>Q613*H613</f>
        <v>11.014086000000001</v>
      </c>
      <c r="S613" s="200">
        <v>0</v>
      </c>
      <c r="T613" s="201">
        <f>S613*H613</f>
        <v>0</v>
      </c>
      <c r="U613" s="37"/>
      <c r="V613" s="37"/>
      <c r="W613" s="37"/>
      <c r="X613" s="37"/>
      <c r="Y613" s="37"/>
      <c r="Z613" s="37"/>
      <c r="AA613" s="37"/>
      <c r="AB613" s="37"/>
      <c r="AC613" s="37"/>
      <c r="AD613" s="37"/>
      <c r="AE613" s="37"/>
      <c r="AR613" s="202" t="s">
        <v>237</v>
      </c>
      <c r="AT613" s="202" t="s">
        <v>418</v>
      </c>
      <c r="AU613" s="202" t="s">
        <v>90</v>
      </c>
      <c r="AY613" s="19" t="s">
        <v>189</v>
      </c>
      <c r="BE613" s="203">
        <f>IF(N613="základní",J613,0)</f>
        <v>0</v>
      </c>
      <c r="BF613" s="203">
        <f>IF(N613="snížená",J613,0)</f>
        <v>0</v>
      </c>
      <c r="BG613" s="203">
        <f>IF(N613="zákl. přenesená",J613,0)</f>
        <v>0</v>
      </c>
      <c r="BH613" s="203">
        <f>IF(N613="sníž. přenesená",J613,0)</f>
        <v>0</v>
      </c>
      <c r="BI613" s="203">
        <f>IF(N613="nulová",J613,0)</f>
        <v>0</v>
      </c>
      <c r="BJ613" s="19" t="s">
        <v>40</v>
      </c>
      <c r="BK613" s="203">
        <f>ROUND(I613*H613,2)</f>
        <v>0</v>
      </c>
      <c r="BL613" s="19" t="s">
        <v>196</v>
      </c>
      <c r="BM613" s="202" t="s">
        <v>721</v>
      </c>
    </row>
    <row r="614" spans="1:65" s="2" customFormat="1" ht="19.2">
      <c r="A614" s="37"/>
      <c r="B614" s="38"/>
      <c r="C614" s="39"/>
      <c r="D614" s="204" t="s">
        <v>230</v>
      </c>
      <c r="E614" s="39"/>
      <c r="F614" s="205" t="s">
        <v>548</v>
      </c>
      <c r="G614" s="39"/>
      <c r="H614" s="39"/>
      <c r="I614" s="112"/>
      <c r="J614" s="39"/>
      <c r="K614" s="39"/>
      <c r="L614" s="42"/>
      <c r="M614" s="206"/>
      <c r="N614" s="207"/>
      <c r="O614" s="67"/>
      <c r="P614" s="67"/>
      <c r="Q614" s="67"/>
      <c r="R614" s="67"/>
      <c r="S614" s="67"/>
      <c r="T614" s="68"/>
      <c r="U614" s="37"/>
      <c r="V614" s="37"/>
      <c r="W614" s="37"/>
      <c r="X614" s="37"/>
      <c r="Y614" s="37"/>
      <c r="Z614" s="37"/>
      <c r="AA614" s="37"/>
      <c r="AB614" s="37"/>
      <c r="AC614" s="37"/>
      <c r="AD614" s="37"/>
      <c r="AE614" s="37"/>
      <c r="AT614" s="19" t="s">
        <v>230</v>
      </c>
      <c r="AU614" s="19" t="s">
        <v>90</v>
      </c>
    </row>
    <row r="615" spans="1:65" s="14" customFormat="1" ht="10.199999999999999">
      <c r="B615" s="218"/>
      <c r="C615" s="219"/>
      <c r="D615" s="204" t="s">
        <v>200</v>
      </c>
      <c r="E615" s="220" t="s">
        <v>32</v>
      </c>
      <c r="F615" s="221" t="s">
        <v>127</v>
      </c>
      <c r="G615" s="219"/>
      <c r="H615" s="222">
        <v>48.64</v>
      </c>
      <c r="I615" s="223"/>
      <c r="J615" s="219"/>
      <c r="K615" s="219"/>
      <c r="L615" s="224"/>
      <c r="M615" s="225"/>
      <c r="N615" s="226"/>
      <c r="O615" s="226"/>
      <c r="P615" s="226"/>
      <c r="Q615" s="226"/>
      <c r="R615" s="226"/>
      <c r="S615" s="226"/>
      <c r="T615" s="227"/>
      <c r="AT615" s="228" t="s">
        <v>200</v>
      </c>
      <c r="AU615" s="228" t="s">
        <v>90</v>
      </c>
      <c r="AV615" s="14" t="s">
        <v>90</v>
      </c>
      <c r="AW615" s="14" t="s">
        <v>38</v>
      </c>
      <c r="AX615" s="14" t="s">
        <v>40</v>
      </c>
      <c r="AY615" s="228" t="s">
        <v>189</v>
      </c>
    </row>
    <row r="616" spans="1:65" s="14" customFormat="1" ht="10.199999999999999">
      <c r="B616" s="218"/>
      <c r="C616" s="219"/>
      <c r="D616" s="204" t="s">
        <v>200</v>
      </c>
      <c r="E616" s="219"/>
      <c r="F616" s="221" t="s">
        <v>722</v>
      </c>
      <c r="G616" s="219"/>
      <c r="H616" s="222">
        <v>49.613</v>
      </c>
      <c r="I616" s="223"/>
      <c r="J616" s="219"/>
      <c r="K616" s="219"/>
      <c r="L616" s="224"/>
      <c r="M616" s="225"/>
      <c r="N616" s="226"/>
      <c r="O616" s="226"/>
      <c r="P616" s="226"/>
      <c r="Q616" s="226"/>
      <c r="R616" s="226"/>
      <c r="S616" s="226"/>
      <c r="T616" s="227"/>
      <c r="AT616" s="228" t="s">
        <v>200</v>
      </c>
      <c r="AU616" s="228" t="s">
        <v>90</v>
      </c>
      <c r="AV616" s="14" t="s">
        <v>90</v>
      </c>
      <c r="AW616" s="14" t="s">
        <v>4</v>
      </c>
      <c r="AX616" s="14" t="s">
        <v>40</v>
      </c>
      <c r="AY616" s="228" t="s">
        <v>189</v>
      </c>
    </row>
    <row r="617" spans="1:65" s="2" customFormat="1" ht="21.75" customHeight="1">
      <c r="A617" s="37"/>
      <c r="B617" s="38"/>
      <c r="C617" s="191" t="s">
        <v>723</v>
      </c>
      <c r="D617" s="191" t="s">
        <v>191</v>
      </c>
      <c r="E617" s="192" t="s">
        <v>724</v>
      </c>
      <c r="F617" s="193" t="s">
        <v>725</v>
      </c>
      <c r="G617" s="194" t="s">
        <v>117</v>
      </c>
      <c r="H617" s="195">
        <v>1352.97</v>
      </c>
      <c r="I617" s="196"/>
      <c r="J617" s="197">
        <f>ROUND(I617*H617,2)</f>
        <v>0</v>
      </c>
      <c r="K617" s="193" t="s">
        <v>195</v>
      </c>
      <c r="L617" s="42"/>
      <c r="M617" s="198" t="s">
        <v>32</v>
      </c>
      <c r="N617" s="199" t="s">
        <v>52</v>
      </c>
      <c r="O617" s="67"/>
      <c r="P617" s="200">
        <f>O617*H617</f>
        <v>0</v>
      </c>
      <c r="Q617" s="200">
        <v>0.16700000000000001</v>
      </c>
      <c r="R617" s="200">
        <f>Q617*H617</f>
        <v>225.94599000000002</v>
      </c>
      <c r="S617" s="200">
        <v>0</v>
      </c>
      <c r="T617" s="201">
        <f>S617*H617</f>
        <v>0</v>
      </c>
      <c r="U617" s="37"/>
      <c r="V617" s="37"/>
      <c r="W617" s="37"/>
      <c r="X617" s="37"/>
      <c r="Y617" s="37"/>
      <c r="Z617" s="37"/>
      <c r="AA617" s="37"/>
      <c r="AB617" s="37"/>
      <c r="AC617" s="37"/>
      <c r="AD617" s="37"/>
      <c r="AE617" s="37"/>
      <c r="AR617" s="202" t="s">
        <v>196</v>
      </c>
      <c r="AT617" s="202" t="s">
        <v>191</v>
      </c>
      <c r="AU617" s="202" t="s">
        <v>90</v>
      </c>
      <c r="AY617" s="19" t="s">
        <v>189</v>
      </c>
      <c r="BE617" s="203">
        <f>IF(N617="základní",J617,0)</f>
        <v>0</v>
      </c>
      <c r="BF617" s="203">
        <f>IF(N617="snížená",J617,0)</f>
        <v>0</v>
      </c>
      <c r="BG617" s="203">
        <f>IF(N617="zákl. přenesená",J617,0)</f>
        <v>0</v>
      </c>
      <c r="BH617" s="203">
        <f>IF(N617="sníž. přenesená",J617,0)</f>
        <v>0</v>
      </c>
      <c r="BI617" s="203">
        <f>IF(N617="nulová",J617,0)</f>
        <v>0</v>
      </c>
      <c r="BJ617" s="19" t="s">
        <v>40</v>
      </c>
      <c r="BK617" s="203">
        <f>ROUND(I617*H617,2)</f>
        <v>0</v>
      </c>
      <c r="BL617" s="19" t="s">
        <v>196</v>
      </c>
      <c r="BM617" s="202" t="s">
        <v>726</v>
      </c>
    </row>
    <row r="618" spans="1:65" s="2" customFormat="1" ht="76.8">
      <c r="A618" s="37"/>
      <c r="B618" s="38"/>
      <c r="C618" s="39"/>
      <c r="D618" s="204" t="s">
        <v>198</v>
      </c>
      <c r="E618" s="39"/>
      <c r="F618" s="205" t="s">
        <v>727</v>
      </c>
      <c r="G618" s="39"/>
      <c r="H618" s="39"/>
      <c r="I618" s="112"/>
      <c r="J618" s="39"/>
      <c r="K618" s="39"/>
      <c r="L618" s="42"/>
      <c r="M618" s="206"/>
      <c r="N618" s="207"/>
      <c r="O618" s="67"/>
      <c r="P618" s="67"/>
      <c r="Q618" s="67"/>
      <c r="R618" s="67"/>
      <c r="S618" s="67"/>
      <c r="T618" s="68"/>
      <c r="U618" s="37"/>
      <c r="V618" s="37"/>
      <c r="W618" s="37"/>
      <c r="X618" s="37"/>
      <c r="Y618" s="37"/>
      <c r="Z618" s="37"/>
      <c r="AA618" s="37"/>
      <c r="AB618" s="37"/>
      <c r="AC618" s="37"/>
      <c r="AD618" s="37"/>
      <c r="AE618" s="37"/>
      <c r="AT618" s="19" t="s">
        <v>198</v>
      </c>
      <c r="AU618" s="19" t="s">
        <v>90</v>
      </c>
    </row>
    <row r="619" spans="1:65" s="13" customFormat="1" ht="10.199999999999999">
      <c r="B619" s="208"/>
      <c r="C619" s="209"/>
      <c r="D619" s="204" t="s">
        <v>200</v>
      </c>
      <c r="E619" s="210" t="s">
        <v>32</v>
      </c>
      <c r="F619" s="211" t="s">
        <v>615</v>
      </c>
      <c r="G619" s="209"/>
      <c r="H619" s="210" t="s">
        <v>32</v>
      </c>
      <c r="I619" s="212"/>
      <c r="J619" s="209"/>
      <c r="K619" s="209"/>
      <c r="L619" s="213"/>
      <c r="M619" s="214"/>
      <c r="N619" s="215"/>
      <c r="O619" s="215"/>
      <c r="P619" s="215"/>
      <c r="Q619" s="215"/>
      <c r="R619" s="215"/>
      <c r="S619" s="215"/>
      <c r="T619" s="216"/>
      <c r="AT619" s="217" t="s">
        <v>200</v>
      </c>
      <c r="AU619" s="217" t="s">
        <v>90</v>
      </c>
      <c r="AV619" s="13" t="s">
        <v>40</v>
      </c>
      <c r="AW619" s="13" t="s">
        <v>38</v>
      </c>
      <c r="AX619" s="13" t="s">
        <v>81</v>
      </c>
      <c r="AY619" s="217" t="s">
        <v>189</v>
      </c>
    </row>
    <row r="620" spans="1:65" s="13" customFormat="1" ht="10.199999999999999">
      <c r="B620" s="208"/>
      <c r="C620" s="209"/>
      <c r="D620" s="204" t="s">
        <v>200</v>
      </c>
      <c r="E620" s="210" t="s">
        <v>32</v>
      </c>
      <c r="F620" s="211" t="s">
        <v>202</v>
      </c>
      <c r="G620" s="209"/>
      <c r="H620" s="210" t="s">
        <v>32</v>
      </c>
      <c r="I620" s="212"/>
      <c r="J620" s="209"/>
      <c r="K620" s="209"/>
      <c r="L620" s="213"/>
      <c r="M620" s="214"/>
      <c r="N620" s="215"/>
      <c r="O620" s="215"/>
      <c r="P620" s="215"/>
      <c r="Q620" s="215"/>
      <c r="R620" s="215"/>
      <c r="S620" s="215"/>
      <c r="T620" s="216"/>
      <c r="AT620" s="217" t="s">
        <v>200</v>
      </c>
      <c r="AU620" s="217" t="s">
        <v>90</v>
      </c>
      <c r="AV620" s="13" t="s">
        <v>40</v>
      </c>
      <c r="AW620" s="13" t="s">
        <v>38</v>
      </c>
      <c r="AX620" s="13" t="s">
        <v>81</v>
      </c>
      <c r="AY620" s="217" t="s">
        <v>189</v>
      </c>
    </row>
    <row r="621" spans="1:65" s="13" customFormat="1" ht="10.199999999999999">
      <c r="B621" s="208"/>
      <c r="C621" s="209"/>
      <c r="D621" s="204" t="s">
        <v>200</v>
      </c>
      <c r="E621" s="210" t="s">
        <v>32</v>
      </c>
      <c r="F621" s="211" t="s">
        <v>297</v>
      </c>
      <c r="G621" s="209"/>
      <c r="H621" s="210" t="s">
        <v>32</v>
      </c>
      <c r="I621" s="212"/>
      <c r="J621" s="209"/>
      <c r="K621" s="209"/>
      <c r="L621" s="213"/>
      <c r="M621" s="214"/>
      <c r="N621" s="215"/>
      <c r="O621" s="215"/>
      <c r="P621" s="215"/>
      <c r="Q621" s="215"/>
      <c r="R621" s="215"/>
      <c r="S621" s="215"/>
      <c r="T621" s="216"/>
      <c r="AT621" s="217" t="s">
        <v>200</v>
      </c>
      <c r="AU621" s="217" t="s">
        <v>90</v>
      </c>
      <c r="AV621" s="13" t="s">
        <v>40</v>
      </c>
      <c r="AW621" s="13" t="s">
        <v>38</v>
      </c>
      <c r="AX621" s="13" t="s">
        <v>81</v>
      </c>
      <c r="AY621" s="217" t="s">
        <v>189</v>
      </c>
    </row>
    <row r="622" spans="1:65" s="14" customFormat="1" ht="10.199999999999999">
      <c r="B622" s="218"/>
      <c r="C622" s="219"/>
      <c r="D622" s="204" t="s">
        <v>200</v>
      </c>
      <c r="E622" s="220" t="s">
        <v>32</v>
      </c>
      <c r="F622" s="221" t="s">
        <v>728</v>
      </c>
      <c r="G622" s="219"/>
      <c r="H622" s="222">
        <v>1565.22</v>
      </c>
      <c r="I622" s="223"/>
      <c r="J622" s="219"/>
      <c r="K622" s="219"/>
      <c r="L622" s="224"/>
      <c r="M622" s="225"/>
      <c r="N622" s="226"/>
      <c r="O622" s="226"/>
      <c r="P622" s="226"/>
      <c r="Q622" s="226"/>
      <c r="R622" s="226"/>
      <c r="S622" s="226"/>
      <c r="T622" s="227"/>
      <c r="AT622" s="228" t="s">
        <v>200</v>
      </c>
      <c r="AU622" s="228" t="s">
        <v>90</v>
      </c>
      <c r="AV622" s="14" t="s">
        <v>90</v>
      </c>
      <c r="AW622" s="14" t="s">
        <v>38</v>
      </c>
      <c r="AX622" s="14" t="s">
        <v>81</v>
      </c>
      <c r="AY622" s="228" t="s">
        <v>189</v>
      </c>
    </row>
    <row r="623" spans="1:65" s="14" customFormat="1" ht="10.199999999999999">
      <c r="B623" s="218"/>
      <c r="C623" s="219"/>
      <c r="D623" s="204" t="s">
        <v>200</v>
      </c>
      <c r="E623" s="220" t="s">
        <v>32</v>
      </c>
      <c r="F623" s="221" t="s">
        <v>729</v>
      </c>
      <c r="G623" s="219"/>
      <c r="H623" s="222">
        <v>8.5</v>
      </c>
      <c r="I623" s="223"/>
      <c r="J623" s="219"/>
      <c r="K623" s="219"/>
      <c r="L623" s="224"/>
      <c r="M623" s="225"/>
      <c r="N623" s="226"/>
      <c r="O623" s="226"/>
      <c r="P623" s="226"/>
      <c r="Q623" s="226"/>
      <c r="R623" s="226"/>
      <c r="S623" s="226"/>
      <c r="T623" s="227"/>
      <c r="AT623" s="228" t="s">
        <v>200</v>
      </c>
      <c r="AU623" s="228" t="s">
        <v>90</v>
      </c>
      <c r="AV623" s="14" t="s">
        <v>90</v>
      </c>
      <c r="AW623" s="14" t="s">
        <v>38</v>
      </c>
      <c r="AX623" s="14" t="s">
        <v>81</v>
      </c>
      <c r="AY623" s="228" t="s">
        <v>189</v>
      </c>
    </row>
    <row r="624" spans="1:65" s="14" customFormat="1" ht="10.199999999999999">
      <c r="B624" s="218"/>
      <c r="C624" s="219"/>
      <c r="D624" s="204" t="s">
        <v>200</v>
      </c>
      <c r="E624" s="220" t="s">
        <v>32</v>
      </c>
      <c r="F624" s="221" t="s">
        <v>214</v>
      </c>
      <c r="G624" s="219"/>
      <c r="H624" s="222">
        <v>-220.75</v>
      </c>
      <c r="I624" s="223"/>
      <c r="J624" s="219"/>
      <c r="K624" s="219"/>
      <c r="L624" s="224"/>
      <c r="M624" s="225"/>
      <c r="N624" s="226"/>
      <c r="O624" s="226"/>
      <c r="P624" s="226"/>
      <c r="Q624" s="226"/>
      <c r="R624" s="226"/>
      <c r="S624" s="226"/>
      <c r="T624" s="227"/>
      <c r="AT624" s="228" t="s">
        <v>200</v>
      </c>
      <c r="AU624" s="228" t="s">
        <v>90</v>
      </c>
      <c r="AV624" s="14" t="s">
        <v>90</v>
      </c>
      <c r="AW624" s="14" t="s">
        <v>38</v>
      </c>
      <c r="AX624" s="14" t="s">
        <v>81</v>
      </c>
      <c r="AY624" s="228" t="s">
        <v>189</v>
      </c>
    </row>
    <row r="625" spans="1:65" s="15" customFormat="1" ht="10.199999999999999">
      <c r="B625" s="229"/>
      <c r="C625" s="230"/>
      <c r="D625" s="204" t="s">
        <v>200</v>
      </c>
      <c r="E625" s="231" t="s">
        <v>32</v>
      </c>
      <c r="F625" s="232" t="s">
        <v>204</v>
      </c>
      <c r="G625" s="230"/>
      <c r="H625" s="233">
        <v>1352.97</v>
      </c>
      <c r="I625" s="234"/>
      <c r="J625" s="230"/>
      <c r="K625" s="230"/>
      <c r="L625" s="235"/>
      <c r="M625" s="236"/>
      <c r="N625" s="237"/>
      <c r="O625" s="237"/>
      <c r="P625" s="237"/>
      <c r="Q625" s="237"/>
      <c r="R625" s="237"/>
      <c r="S625" s="237"/>
      <c r="T625" s="238"/>
      <c r="AT625" s="239" t="s">
        <v>200</v>
      </c>
      <c r="AU625" s="239" t="s">
        <v>90</v>
      </c>
      <c r="AV625" s="15" t="s">
        <v>196</v>
      </c>
      <c r="AW625" s="15" t="s">
        <v>38</v>
      </c>
      <c r="AX625" s="15" t="s">
        <v>40</v>
      </c>
      <c r="AY625" s="239" t="s">
        <v>189</v>
      </c>
    </row>
    <row r="626" spans="1:65" s="2" customFormat="1" ht="16.5" customHeight="1">
      <c r="A626" s="37"/>
      <c r="B626" s="38"/>
      <c r="C626" s="251" t="s">
        <v>730</v>
      </c>
      <c r="D626" s="251" t="s">
        <v>418</v>
      </c>
      <c r="E626" s="252" t="s">
        <v>731</v>
      </c>
      <c r="F626" s="253" t="s">
        <v>732</v>
      </c>
      <c r="G626" s="254" t="s">
        <v>117</v>
      </c>
      <c r="H626" s="255">
        <v>1371.3589999999999</v>
      </c>
      <c r="I626" s="256"/>
      <c r="J626" s="257">
        <f>ROUND(I626*H626,2)</f>
        <v>0</v>
      </c>
      <c r="K626" s="253" t="s">
        <v>195</v>
      </c>
      <c r="L626" s="258"/>
      <c r="M626" s="259" t="s">
        <v>32</v>
      </c>
      <c r="N626" s="260" t="s">
        <v>52</v>
      </c>
      <c r="O626" s="67"/>
      <c r="P626" s="200">
        <f>O626*H626</f>
        <v>0</v>
      </c>
      <c r="Q626" s="200">
        <v>0.11799999999999999</v>
      </c>
      <c r="R626" s="200">
        <f>Q626*H626</f>
        <v>161.82036199999999</v>
      </c>
      <c r="S626" s="200">
        <v>0</v>
      </c>
      <c r="T626" s="201">
        <f>S626*H626</f>
        <v>0</v>
      </c>
      <c r="U626" s="37"/>
      <c r="V626" s="37"/>
      <c r="W626" s="37"/>
      <c r="X626" s="37"/>
      <c r="Y626" s="37"/>
      <c r="Z626" s="37"/>
      <c r="AA626" s="37"/>
      <c r="AB626" s="37"/>
      <c r="AC626" s="37"/>
      <c r="AD626" s="37"/>
      <c r="AE626" s="37"/>
      <c r="AR626" s="202" t="s">
        <v>237</v>
      </c>
      <c r="AT626" s="202" t="s">
        <v>418</v>
      </c>
      <c r="AU626" s="202" t="s">
        <v>90</v>
      </c>
      <c r="AY626" s="19" t="s">
        <v>189</v>
      </c>
      <c r="BE626" s="203">
        <f>IF(N626="základní",J626,0)</f>
        <v>0</v>
      </c>
      <c r="BF626" s="203">
        <f>IF(N626="snížená",J626,0)</f>
        <v>0</v>
      </c>
      <c r="BG626" s="203">
        <f>IF(N626="zákl. přenesená",J626,0)</f>
        <v>0</v>
      </c>
      <c r="BH626" s="203">
        <f>IF(N626="sníž. přenesená",J626,0)</f>
        <v>0</v>
      </c>
      <c r="BI626" s="203">
        <f>IF(N626="nulová",J626,0)</f>
        <v>0</v>
      </c>
      <c r="BJ626" s="19" t="s">
        <v>40</v>
      </c>
      <c r="BK626" s="203">
        <f>ROUND(I626*H626,2)</f>
        <v>0</v>
      </c>
      <c r="BL626" s="19" t="s">
        <v>196</v>
      </c>
      <c r="BM626" s="202" t="s">
        <v>733</v>
      </c>
    </row>
    <row r="627" spans="1:65" s="2" customFormat="1" ht="19.2">
      <c r="A627" s="37"/>
      <c r="B627" s="38"/>
      <c r="C627" s="39"/>
      <c r="D627" s="204" t="s">
        <v>230</v>
      </c>
      <c r="E627" s="39"/>
      <c r="F627" s="205" t="s">
        <v>548</v>
      </c>
      <c r="G627" s="39"/>
      <c r="H627" s="39"/>
      <c r="I627" s="112"/>
      <c r="J627" s="39"/>
      <c r="K627" s="39"/>
      <c r="L627" s="42"/>
      <c r="M627" s="206"/>
      <c r="N627" s="207"/>
      <c r="O627" s="67"/>
      <c r="P627" s="67"/>
      <c r="Q627" s="67"/>
      <c r="R627" s="67"/>
      <c r="S627" s="67"/>
      <c r="T627" s="68"/>
      <c r="U627" s="37"/>
      <c r="V627" s="37"/>
      <c r="W627" s="37"/>
      <c r="X627" s="37"/>
      <c r="Y627" s="37"/>
      <c r="Z627" s="37"/>
      <c r="AA627" s="37"/>
      <c r="AB627" s="37"/>
      <c r="AC627" s="37"/>
      <c r="AD627" s="37"/>
      <c r="AE627" s="37"/>
      <c r="AT627" s="19" t="s">
        <v>230</v>
      </c>
      <c r="AU627" s="19" t="s">
        <v>90</v>
      </c>
    </row>
    <row r="628" spans="1:65" s="14" customFormat="1" ht="10.199999999999999">
      <c r="B628" s="218"/>
      <c r="C628" s="219"/>
      <c r="D628" s="204" t="s">
        <v>200</v>
      </c>
      <c r="E628" s="220" t="s">
        <v>32</v>
      </c>
      <c r="F628" s="221" t="s">
        <v>734</v>
      </c>
      <c r="G628" s="219"/>
      <c r="H628" s="222">
        <v>1344.47</v>
      </c>
      <c r="I628" s="223"/>
      <c r="J628" s="219"/>
      <c r="K628" s="219"/>
      <c r="L628" s="224"/>
      <c r="M628" s="225"/>
      <c r="N628" s="226"/>
      <c r="O628" s="226"/>
      <c r="P628" s="226"/>
      <c r="Q628" s="226"/>
      <c r="R628" s="226"/>
      <c r="S628" s="226"/>
      <c r="T628" s="227"/>
      <c r="AT628" s="228" t="s">
        <v>200</v>
      </c>
      <c r="AU628" s="228" t="s">
        <v>90</v>
      </c>
      <c r="AV628" s="14" t="s">
        <v>90</v>
      </c>
      <c r="AW628" s="14" t="s">
        <v>38</v>
      </c>
      <c r="AX628" s="14" t="s">
        <v>40</v>
      </c>
      <c r="AY628" s="228" t="s">
        <v>189</v>
      </c>
    </row>
    <row r="629" spans="1:65" s="14" customFormat="1" ht="10.199999999999999">
      <c r="B629" s="218"/>
      <c r="C629" s="219"/>
      <c r="D629" s="204" t="s">
        <v>200</v>
      </c>
      <c r="E629" s="219"/>
      <c r="F629" s="221" t="s">
        <v>735</v>
      </c>
      <c r="G629" s="219"/>
      <c r="H629" s="222">
        <v>1371.3589999999999</v>
      </c>
      <c r="I629" s="223"/>
      <c r="J629" s="219"/>
      <c r="K629" s="219"/>
      <c r="L629" s="224"/>
      <c r="M629" s="225"/>
      <c r="N629" s="226"/>
      <c r="O629" s="226"/>
      <c r="P629" s="226"/>
      <c r="Q629" s="226"/>
      <c r="R629" s="226"/>
      <c r="S629" s="226"/>
      <c r="T629" s="227"/>
      <c r="AT629" s="228" t="s">
        <v>200</v>
      </c>
      <c r="AU629" s="228" t="s">
        <v>90</v>
      </c>
      <c r="AV629" s="14" t="s">
        <v>90</v>
      </c>
      <c r="AW629" s="14" t="s">
        <v>4</v>
      </c>
      <c r="AX629" s="14" t="s">
        <v>40</v>
      </c>
      <c r="AY629" s="228" t="s">
        <v>189</v>
      </c>
    </row>
    <row r="630" spans="1:65" s="2" customFormat="1" ht="33" customHeight="1">
      <c r="A630" s="37"/>
      <c r="B630" s="38"/>
      <c r="C630" s="191" t="s">
        <v>736</v>
      </c>
      <c r="D630" s="191" t="s">
        <v>191</v>
      </c>
      <c r="E630" s="192" t="s">
        <v>737</v>
      </c>
      <c r="F630" s="193" t="s">
        <v>738</v>
      </c>
      <c r="G630" s="194" t="s">
        <v>117</v>
      </c>
      <c r="H630" s="195">
        <v>8.59</v>
      </c>
      <c r="I630" s="196"/>
      <c r="J630" s="197">
        <f>ROUND(I630*H630,2)</f>
        <v>0</v>
      </c>
      <c r="K630" s="193" t="s">
        <v>195</v>
      </c>
      <c r="L630" s="42"/>
      <c r="M630" s="198" t="s">
        <v>32</v>
      </c>
      <c r="N630" s="199" t="s">
        <v>52</v>
      </c>
      <c r="O630" s="67"/>
      <c r="P630" s="200">
        <f>O630*H630</f>
        <v>0</v>
      </c>
      <c r="Q630" s="200">
        <v>8.4250000000000005E-2</v>
      </c>
      <c r="R630" s="200">
        <f>Q630*H630</f>
        <v>0.72370750000000006</v>
      </c>
      <c r="S630" s="200">
        <v>0</v>
      </c>
      <c r="T630" s="201">
        <f>S630*H630</f>
        <v>0</v>
      </c>
      <c r="U630" s="37"/>
      <c r="V630" s="37"/>
      <c r="W630" s="37"/>
      <c r="X630" s="37"/>
      <c r="Y630" s="37"/>
      <c r="Z630" s="37"/>
      <c r="AA630" s="37"/>
      <c r="AB630" s="37"/>
      <c r="AC630" s="37"/>
      <c r="AD630" s="37"/>
      <c r="AE630" s="37"/>
      <c r="AR630" s="202" t="s">
        <v>196</v>
      </c>
      <c r="AT630" s="202" t="s">
        <v>191</v>
      </c>
      <c r="AU630" s="202" t="s">
        <v>90</v>
      </c>
      <c r="AY630" s="19" t="s">
        <v>189</v>
      </c>
      <c r="BE630" s="203">
        <f>IF(N630="základní",J630,0)</f>
        <v>0</v>
      </c>
      <c r="BF630" s="203">
        <f>IF(N630="snížená",J630,0)</f>
        <v>0</v>
      </c>
      <c r="BG630" s="203">
        <f>IF(N630="zákl. přenesená",J630,0)</f>
        <v>0</v>
      </c>
      <c r="BH630" s="203">
        <f>IF(N630="sníž. přenesená",J630,0)</f>
        <v>0</v>
      </c>
      <c r="BI630" s="203">
        <f>IF(N630="nulová",J630,0)</f>
        <v>0</v>
      </c>
      <c r="BJ630" s="19" t="s">
        <v>40</v>
      </c>
      <c r="BK630" s="203">
        <f>ROUND(I630*H630,2)</f>
        <v>0</v>
      </c>
      <c r="BL630" s="19" t="s">
        <v>196</v>
      </c>
      <c r="BM630" s="202" t="s">
        <v>739</v>
      </c>
    </row>
    <row r="631" spans="1:65" s="2" customFormat="1" ht="115.2">
      <c r="A631" s="37"/>
      <c r="B631" s="38"/>
      <c r="C631" s="39"/>
      <c r="D631" s="204" t="s">
        <v>198</v>
      </c>
      <c r="E631" s="39"/>
      <c r="F631" s="205" t="s">
        <v>740</v>
      </c>
      <c r="G631" s="39"/>
      <c r="H631" s="39"/>
      <c r="I631" s="112"/>
      <c r="J631" s="39"/>
      <c r="K631" s="39"/>
      <c r="L631" s="42"/>
      <c r="M631" s="206"/>
      <c r="N631" s="207"/>
      <c r="O631" s="67"/>
      <c r="P631" s="67"/>
      <c r="Q631" s="67"/>
      <c r="R631" s="67"/>
      <c r="S631" s="67"/>
      <c r="T631" s="68"/>
      <c r="U631" s="37"/>
      <c r="V631" s="37"/>
      <c r="W631" s="37"/>
      <c r="X631" s="37"/>
      <c r="Y631" s="37"/>
      <c r="Z631" s="37"/>
      <c r="AA631" s="37"/>
      <c r="AB631" s="37"/>
      <c r="AC631" s="37"/>
      <c r="AD631" s="37"/>
      <c r="AE631" s="37"/>
      <c r="AT631" s="19" t="s">
        <v>198</v>
      </c>
      <c r="AU631" s="19" t="s">
        <v>90</v>
      </c>
    </row>
    <row r="632" spans="1:65" s="13" customFormat="1" ht="10.199999999999999">
      <c r="B632" s="208"/>
      <c r="C632" s="209"/>
      <c r="D632" s="204" t="s">
        <v>200</v>
      </c>
      <c r="E632" s="210" t="s">
        <v>32</v>
      </c>
      <c r="F632" s="211" t="s">
        <v>671</v>
      </c>
      <c r="G632" s="209"/>
      <c r="H632" s="210" t="s">
        <v>32</v>
      </c>
      <c r="I632" s="212"/>
      <c r="J632" s="209"/>
      <c r="K632" s="209"/>
      <c r="L632" s="213"/>
      <c r="M632" s="214"/>
      <c r="N632" s="215"/>
      <c r="O632" s="215"/>
      <c r="P632" s="215"/>
      <c r="Q632" s="215"/>
      <c r="R632" s="215"/>
      <c r="S632" s="215"/>
      <c r="T632" s="216"/>
      <c r="AT632" s="217" t="s">
        <v>200</v>
      </c>
      <c r="AU632" s="217" t="s">
        <v>90</v>
      </c>
      <c r="AV632" s="13" t="s">
        <v>40</v>
      </c>
      <c r="AW632" s="13" t="s">
        <v>38</v>
      </c>
      <c r="AX632" s="13" t="s">
        <v>81</v>
      </c>
      <c r="AY632" s="217" t="s">
        <v>189</v>
      </c>
    </row>
    <row r="633" spans="1:65" s="13" customFormat="1" ht="10.199999999999999">
      <c r="B633" s="208"/>
      <c r="C633" s="209"/>
      <c r="D633" s="204" t="s">
        <v>200</v>
      </c>
      <c r="E633" s="210" t="s">
        <v>32</v>
      </c>
      <c r="F633" s="211" t="s">
        <v>202</v>
      </c>
      <c r="G633" s="209"/>
      <c r="H633" s="210" t="s">
        <v>32</v>
      </c>
      <c r="I633" s="212"/>
      <c r="J633" s="209"/>
      <c r="K633" s="209"/>
      <c r="L633" s="213"/>
      <c r="M633" s="214"/>
      <c r="N633" s="215"/>
      <c r="O633" s="215"/>
      <c r="P633" s="215"/>
      <c r="Q633" s="215"/>
      <c r="R633" s="215"/>
      <c r="S633" s="215"/>
      <c r="T633" s="216"/>
      <c r="AT633" s="217" t="s">
        <v>200</v>
      </c>
      <c r="AU633" s="217" t="s">
        <v>90</v>
      </c>
      <c r="AV633" s="13" t="s">
        <v>40</v>
      </c>
      <c r="AW633" s="13" t="s">
        <v>38</v>
      </c>
      <c r="AX633" s="13" t="s">
        <v>81</v>
      </c>
      <c r="AY633" s="217" t="s">
        <v>189</v>
      </c>
    </row>
    <row r="634" spans="1:65" s="13" customFormat="1" ht="10.199999999999999">
      <c r="B634" s="208"/>
      <c r="C634" s="209"/>
      <c r="D634" s="204" t="s">
        <v>200</v>
      </c>
      <c r="E634" s="210" t="s">
        <v>32</v>
      </c>
      <c r="F634" s="211" t="s">
        <v>297</v>
      </c>
      <c r="G634" s="209"/>
      <c r="H634" s="210" t="s">
        <v>32</v>
      </c>
      <c r="I634" s="212"/>
      <c r="J634" s="209"/>
      <c r="K634" s="209"/>
      <c r="L634" s="213"/>
      <c r="M634" s="214"/>
      <c r="N634" s="215"/>
      <c r="O634" s="215"/>
      <c r="P634" s="215"/>
      <c r="Q634" s="215"/>
      <c r="R634" s="215"/>
      <c r="S634" s="215"/>
      <c r="T634" s="216"/>
      <c r="AT634" s="217" t="s">
        <v>200</v>
      </c>
      <c r="AU634" s="217" t="s">
        <v>90</v>
      </c>
      <c r="AV634" s="13" t="s">
        <v>40</v>
      </c>
      <c r="AW634" s="13" t="s">
        <v>38</v>
      </c>
      <c r="AX634" s="13" t="s">
        <v>81</v>
      </c>
      <c r="AY634" s="217" t="s">
        <v>189</v>
      </c>
    </row>
    <row r="635" spans="1:65" s="14" customFormat="1" ht="10.199999999999999">
      <c r="B635" s="218"/>
      <c r="C635" s="219"/>
      <c r="D635" s="204" t="s">
        <v>200</v>
      </c>
      <c r="E635" s="220" t="s">
        <v>32</v>
      </c>
      <c r="F635" s="221" t="s">
        <v>130</v>
      </c>
      <c r="G635" s="219"/>
      <c r="H635" s="222">
        <v>7.6</v>
      </c>
      <c r="I635" s="223"/>
      <c r="J635" s="219"/>
      <c r="K635" s="219"/>
      <c r="L635" s="224"/>
      <c r="M635" s="225"/>
      <c r="N635" s="226"/>
      <c r="O635" s="226"/>
      <c r="P635" s="226"/>
      <c r="Q635" s="226"/>
      <c r="R635" s="226"/>
      <c r="S635" s="226"/>
      <c r="T635" s="227"/>
      <c r="AT635" s="228" t="s">
        <v>200</v>
      </c>
      <c r="AU635" s="228" t="s">
        <v>90</v>
      </c>
      <c r="AV635" s="14" t="s">
        <v>90</v>
      </c>
      <c r="AW635" s="14" t="s">
        <v>38</v>
      </c>
      <c r="AX635" s="14" t="s">
        <v>81</v>
      </c>
      <c r="AY635" s="228" t="s">
        <v>189</v>
      </c>
    </row>
    <row r="636" spans="1:65" s="16" customFormat="1" ht="10.199999999999999">
      <c r="B636" s="240"/>
      <c r="C636" s="241"/>
      <c r="D636" s="204" t="s">
        <v>200</v>
      </c>
      <c r="E636" s="242" t="s">
        <v>32</v>
      </c>
      <c r="F636" s="243" t="s">
        <v>672</v>
      </c>
      <c r="G636" s="241"/>
      <c r="H636" s="244">
        <v>7.6</v>
      </c>
      <c r="I636" s="245"/>
      <c r="J636" s="241"/>
      <c r="K636" s="241"/>
      <c r="L636" s="246"/>
      <c r="M636" s="247"/>
      <c r="N636" s="248"/>
      <c r="O636" s="248"/>
      <c r="P636" s="248"/>
      <c r="Q636" s="248"/>
      <c r="R636" s="248"/>
      <c r="S636" s="248"/>
      <c r="T636" s="249"/>
      <c r="AT636" s="250" t="s">
        <v>200</v>
      </c>
      <c r="AU636" s="250" t="s">
        <v>90</v>
      </c>
      <c r="AV636" s="16" t="s">
        <v>101</v>
      </c>
      <c r="AW636" s="16" t="s">
        <v>38</v>
      </c>
      <c r="AX636" s="16" t="s">
        <v>81</v>
      </c>
      <c r="AY636" s="250" t="s">
        <v>189</v>
      </c>
    </row>
    <row r="637" spans="1:65" s="13" customFormat="1" ht="10.199999999999999">
      <c r="B637" s="208"/>
      <c r="C637" s="209"/>
      <c r="D637" s="204" t="s">
        <v>200</v>
      </c>
      <c r="E637" s="210" t="s">
        <v>32</v>
      </c>
      <c r="F637" s="211" t="s">
        <v>615</v>
      </c>
      <c r="G637" s="209"/>
      <c r="H637" s="210" t="s">
        <v>32</v>
      </c>
      <c r="I637" s="212"/>
      <c r="J637" s="209"/>
      <c r="K637" s="209"/>
      <c r="L637" s="213"/>
      <c r="M637" s="214"/>
      <c r="N637" s="215"/>
      <c r="O637" s="215"/>
      <c r="P637" s="215"/>
      <c r="Q637" s="215"/>
      <c r="R637" s="215"/>
      <c r="S637" s="215"/>
      <c r="T637" s="216"/>
      <c r="AT637" s="217" t="s">
        <v>200</v>
      </c>
      <c r="AU637" s="217" t="s">
        <v>90</v>
      </c>
      <c r="AV637" s="13" t="s">
        <v>40</v>
      </c>
      <c r="AW637" s="13" t="s">
        <v>38</v>
      </c>
      <c r="AX637" s="13" t="s">
        <v>81</v>
      </c>
      <c r="AY637" s="217" t="s">
        <v>189</v>
      </c>
    </row>
    <row r="638" spans="1:65" s="13" customFormat="1" ht="10.199999999999999">
      <c r="B638" s="208"/>
      <c r="C638" s="209"/>
      <c r="D638" s="204" t="s">
        <v>200</v>
      </c>
      <c r="E638" s="210" t="s">
        <v>32</v>
      </c>
      <c r="F638" s="211" t="s">
        <v>202</v>
      </c>
      <c r="G638" s="209"/>
      <c r="H638" s="210" t="s">
        <v>32</v>
      </c>
      <c r="I638" s="212"/>
      <c r="J638" s="209"/>
      <c r="K638" s="209"/>
      <c r="L638" s="213"/>
      <c r="M638" s="214"/>
      <c r="N638" s="215"/>
      <c r="O638" s="215"/>
      <c r="P638" s="215"/>
      <c r="Q638" s="215"/>
      <c r="R638" s="215"/>
      <c r="S638" s="215"/>
      <c r="T638" s="216"/>
      <c r="AT638" s="217" t="s">
        <v>200</v>
      </c>
      <c r="AU638" s="217" t="s">
        <v>90</v>
      </c>
      <c r="AV638" s="13" t="s">
        <v>40</v>
      </c>
      <c r="AW638" s="13" t="s">
        <v>38</v>
      </c>
      <c r="AX638" s="13" t="s">
        <v>81</v>
      </c>
      <c r="AY638" s="217" t="s">
        <v>189</v>
      </c>
    </row>
    <row r="639" spans="1:65" s="13" customFormat="1" ht="10.199999999999999">
      <c r="B639" s="208"/>
      <c r="C639" s="209"/>
      <c r="D639" s="204" t="s">
        <v>200</v>
      </c>
      <c r="E639" s="210" t="s">
        <v>32</v>
      </c>
      <c r="F639" s="211" t="s">
        <v>297</v>
      </c>
      <c r="G639" s="209"/>
      <c r="H639" s="210" t="s">
        <v>32</v>
      </c>
      <c r="I639" s="212"/>
      <c r="J639" s="209"/>
      <c r="K639" s="209"/>
      <c r="L639" s="213"/>
      <c r="M639" s="214"/>
      <c r="N639" s="215"/>
      <c r="O639" s="215"/>
      <c r="P639" s="215"/>
      <c r="Q639" s="215"/>
      <c r="R639" s="215"/>
      <c r="S639" s="215"/>
      <c r="T639" s="216"/>
      <c r="AT639" s="217" t="s">
        <v>200</v>
      </c>
      <c r="AU639" s="217" t="s">
        <v>90</v>
      </c>
      <c r="AV639" s="13" t="s">
        <v>40</v>
      </c>
      <c r="AW639" s="13" t="s">
        <v>38</v>
      </c>
      <c r="AX639" s="13" t="s">
        <v>81</v>
      </c>
      <c r="AY639" s="217" t="s">
        <v>189</v>
      </c>
    </row>
    <row r="640" spans="1:65" s="14" customFormat="1" ht="10.199999999999999">
      <c r="B640" s="218"/>
      <c r="C640" s="219"/>
      <c r="D640" s="204" t="s">
        <v>200</v>
      </c>
      <c r="E640" s="220" t="s">
        <v>32</v>
      </c>
      <c r="F640" s="221" t="s">
        <v>151</v>
      </c>
      <c r="G640" s="219"/>
      <c r="H640" s="222">
        <v>0.99</v>
      </c>
      <c r="I640" s="223"/>
      <c r="J640" s="219"/>
      <c r="K640" s="219"/>
      <c r="L640" s="224"/>
      <c r="M640" s="225"/>
      <c r="N640" s="226"/>
      <c r="O640" s="226"/>
      <c r="P640" s="226"/>
      <c r="Q640" s="226"/>
      <c r="R640" s="226"/>
      <c r="S640" s="226"/>
      <c r="T640" s="227"/>
      <c r="AT640" s="228" t="s">
        <v>200</v>
      </c>
      <c r="AU640" s="228" t="s">
        <v>90</v>
      </c>
      <c r="AV640" s="14" t="s">
        <v>90</v>
      </c>
      <c r="AW640" s="14" t="s">
        <v>38</v>
      </c>
      <c r="AX640" s="14" t="s">
        <v>81</v>
      </c>
      <c r="AY640" s="228" t="s">
        <v>189</v>
      </c>
    </row>
    <row r="641" spans="1:65" s="16" customFormat="1" ht="10.199999999999999">
      <c r="B641" s="240"/>
      <c r="C641" s="241"/>
      <c r="D641" s="204" t="s">
        <v>200</v>
      </c>
      <c r="E641" s="242" t="s">
        <v>32</v>
      </c>
      <c r="F641" s="243" t="s">
        <v>741</v>
      </c>
      <c r="G641" s="241"/>
      <c r="H641" s="244">
        <v>0.99</v>
      </c>
      <c r="I641" s="245"/>
      <c r="J641" s="241"/>
      <c r="K641" s="241"/>
      <c r="L641" s="246"/>
      <c r="M641" s="247"/>
      <c r="N641" s="248"/>
      <c r="O641" s="248"/>
      <c r="P641" s="248"/>
      <c r="Q641" s="248"/>
      <c r="R641" s="248"/>
      <c r="S641" s="248"/>
      <c r="T641" s="249"/>
      <c r="AT641" s="250" t="s">
        <v>200</v>
      </c>
      <c r="AU641" s="250" t="s">
        <v>90</v>
      </c>
      <c r="AV641" s="16" t="s">
        <v>101</v>
      </c>
      <c r="AW641" s="16" t="s">
        <v>38</v>
      </c>
      <c r="AX641" s="16" t="s">
        <v>81</v>
      </c>
      <c r="AY641" s="250" t="s">
        <v>189</v>
      </c>
    </row>
    <row r="642" spans="1:65" s="15" customFormat="1" ht="10.199999999999999">
      <c r="B642" s="229"/>
      <c r="C642" s="230"/>
      <c r="D642" s="204" t="s">
        <v>200</v>
      </c>
      <c r="E642" s="231" t="s">
        <v>32</v>
      </c>
      <c r="F642" s="232" t="s">
        <v>204</v>
      </c>
      <c r="G642" s="230"/>
      <c r="H642" s="233">
        <v>8.59</v>
      </c>
      <c r="I642" s="234"/>
      <c r="J642" s="230"/>
      <c r="K642" s="230"/>
      <c r="L642" s="235"/>
      <c r="M642" s="236"/>
      <c r="N642" s="237"/>
      <c r="O642" s="237"/>
      <c r="P642" s="237"/>
      <c r="Q642" s="237"/>
      <c r="R642" s="237"/>
      <c r="S642" s="237"/>
      <c r="T642" s="238"/>
      <c r="AT642" s="239" t="s">
        <v>200</v>
      </c>
      <c r="AU642" s="239" t="s">
        <v>90</v>
      </c>
      <c r="AV642" s="15" t="s">
        <v>196</v>
      </c>
      <c r="AW642" s="15" t="s">
        <v>38</v>
      </c>
      <c r="AX642" s="15" t="s">
        <v>40</v>
      </c>
      <c r="AY642" s="239" t="s">
        <v>189</v>
      </c>
    </row>
    <row r="643" spans="1:65" s="2" customFormat="1" ht="16.5" customHeight="1">
      <c r="A643" s="37"/>
      <c r="B643" s="38"/>
      <c r="C643" s="251" t="s">
        <v>742</v>
      </c>
      <c r="D643" s="251" t="s">
        <v>418</v>
      </c>
      <c r="E643" s="252" t="s">
        <v>743</v>
      </c>
      <c r="F643" s="253" t="s">
        <v>744</v>
      </c>
      <c r="G643" s="254" t="s">
        <v>117</v>
      </c>
      <c r="H643" s="255">
        <v>8.8480000000000008</v>
      </c>
      <c r="I643" s="256"/>
      <c r="J643" s="257">
        <f>ROUND(I643*H643,2)</f>
        <v>0</v>
      </c>
      <c r="K643" s="253" t="s">
        <v>195</v>
      </c>
      <c r="L643" s="258"/>
      <c r="M643" s="259" t="s">
        <v>32</v>
      </c>
      <c r="N643" s="260" t="s">
        <v>52</v>
      </c>
      <c r="O643" s="67"/>
      <c r="P643" s="200">
        <f>O643*H643</f>
        <v>0</v>
      </c>
      <c r="Q643" s="200">
        <v>0.13100000000000001</v>
      </c>
      <c r="R643" s="200">
        <f>Q643*H643</f>
        <v>1.1590880000000001</v>
      </c>
      <c r="S643" s="200">
        <v>0</v>
      </c>
      <c r="T643" s="201">
        <f>S643*H643</f>
        <v>0</v>
      </c>
      <c r="U643" s="37"/>
      <c r="V643" s="37"/>
      <c r="W643" s="37"/>
      <c r="X643" s="37"/>
      <c r="Y643" s="37"/>
      <c r="Z643" s="37"/>
      <c r="AA643" s="37"/>
      <c r="AB643" s="37"/>
      <c r="AC643" s="37"/>
      <c r="AD643" s="37"/>
      <c r="AE643" s="37"/>
      <c r="AR643" s="202" t="s">
        <v>237</v>
      </c>
      <c r="AT643" s="202" t="s">
        <v>418</v>
      </c>
      <c r="AU643" s="202" t="s">
        <v>90</v>
      </c>
      <c r="AY643" s="19" t="s">
        <v>189</v>
      </c>
      <c r="BE643" s="203">
        <f>IF(N643="základní",J643,0)</f>
        <v>0</v>
      </c>
      <c r="BF643" s="203">
        <f>IF(N643="snížená",J643,0)</f>
        <v>0</v>
      </c>
      <c r="BG643" s="203">
        <f>IF(N643="zákl. přenesená",J643,0)</f>
        <v>0</v>
      </c>
      <c r="BH643" s="203">
        <f>IF(N643="sníž. přenesená",J643,0)</f>
        <v>0</v>
      </c>
      <c r="BI643" s="203">
        <f>IF(N643="nulová",J643,0)</f>
        <v>0</v>
      </c>
      <c r="BJ643" s="19" t="s">
        <v>40</v>
      </c>
      <c r="BK643" s="203">
        <f>ROUND(I643*H643,2)</f>
        <v>0</v>
      </c>
      <c r="BL643" s="19" t="s">
        <v>196</v>
      </c>
      <c r="BM643" s="202" t="s">
        <v>745</v>
      </c>
    </row>
    <row r="644" spans="1:65" s="2" customFormat="1" ht="19.2">
      <c r="A644" s="37"/>
      <c r="B644" s="38"/>
      <c r="C644" s="39"/>
      <c r="D644" s="204" t="s">
        <v>230</v>
      </c>
      <c r="E644" s="39"/>
      <c r="F644" s="205" t="s">
        <v>746</v>
      </c>
      <c r="G644" s="39"/>
      <c r="H644" s="39"/>
      <c r="I644" s="112"/>
      <c r="J644" s="39"/>
      <c r="K644" s="39"/>
      <c r="L644" s="42"/>
      <c r="M644" s="206"/>
      <c r="N644" s="207"/>
      <c r="O644" s="67"/>
      <c r="P644" s="67"/>
      <c r="Q644" s="67"/>
      <c r="R644" s="67"/>
      <c r="S644" s="67"/>
      <c r="T644" s="68"/>
      <c r="U644" s="37"/>
      <c r="V644" s="37"/>
      <c r="W644" s="37"/>
      <c r="X644" s="37"/>
      <c r="Y644" s="37"/>
      <c r="Z644" s="37"/>
      <c r="AA644" s="37"/>
      <c r="AB644" s="37"/>
      <c r="AC644" s="37"/>
      <c r="AD644" s="37"/>
      <c r="AE644" s="37"/>
      <c r="AT644" s="19" t="s">
        <v>230</v>
      </c>
      <c r="AU644" s="19" t="s">
        <v>90</v>
      </c>
    </row>
    <row r="645" spans="1:65" s="14" customFormat="1" ht="10.199999999999999">
      <c r="B645" s="218"/>
      <c r="C645" s="219"/>
      <c r="D645" s="204" t="s">
        <v>200</v>
      </c>
      <c r="E645" s="219"/>
      <c r="F645" s="221" t="s">
        <v>747</v>
      </c>
      <c r="G645" s="219"/>
      <c r="H645" s="222">
        <v>8.8480000000000008</v>
      </c>
      <c r="I645" s="223"/>
      <c r="J645" s="219"/>
      <c r="K645" s="219"/>
      <c r="L645" s="224"/>
      <c r="M645" s="225"/>
      <c r="N645" s="226"/>
      <c r="O645" s="226"/>
      <c r="P645" s="226"/>
      <c r="Q645" s="226"/>
      <c r="R645" s="226"/>
      <c r="S645" s="226"/>
      <c r="T645" s="227"/>
      <c r="AT645" s="228" t="s">
        <v>200</v>
      </c>
      <c r="AU645" s="228" t="s">
        <v>90</v>
      </c>
      <c r="AV645" s="14" t="s">
        <v>90</v>
      </c>
      <c r="AW645" s="14" t="s">
        <v>4</v>
      </c>
      <c r="AX645" s="14" t="s">
        <v>40</v>
      </c>
      <c r="AY645" s="228" t="s">
        <v>189</v>
      </c>
    </row>
    <row r="646" spans="1:65" s="12" customFormat="1" ht="22.8" customHeight="1">
      <c r="B646" s="175"/>
      <c r="C646" s="176"/>
      <c r="D646" s="177" t="s">
        <v>80</v>
      </c>
      <c r="E646" s="189" t="s">
        <v>237</v>
      </c>
      <c r="F646" s="189" t="s">
        <v>748</v>
      </c>
      <c r="G646" s="176"/>
      <c r="H646" s="176"/>
      <c r="I646" s="179"/>
      <c r="J646" s="190">
        <f>BK646</f>
        <v>0</v>
      </c>
      <c r="K646" s="176"/>
      <c r="L646" s="181"/>
      <c r="M646" s="182"/>
      <c r="N646" s="183"/>
      <c r="O646" s="183"/>
      <c r="P646" s="184">
        <f>SUM(P647:P694)</f>
        <v>0</v>
      </c>
      <c r="Q646" s="183"/>
      <c r="R646" s="184">
        <f>SUM(R647:R694)</f>
        <v>2.8895295999999999</v>
      </c>
      <c r="S646" s="183"/>
      <c r="T646" s="185">
        <f>SUM(T647:T694)</f>
        <v>0</v>
      </c>
      <c r="AR646" s="186" t="s">
        <v>40</v>
      </c>
      <c r="AT646" s="187" t="s">
        <v>80</v>
      </c>
      <c r="AU646" s="187" t="s">
        <v>40</v>
      </c>
      <c r="AY646" s="186" t="s">
        <v>189</v>
      </c>
      <c r="BK646" s="188">
        <f>SUM(BK647:BK694)</f>
        <v>0</v>
      </c>
    </row>
    <row r="647" spans="1:65" s="2" customFormat="1" ht="21.75" customHeight="1">
      <c r="A647" s="37"/>
      <c r="B647" s="38"/>
      <c r="C647" s="191" t="s">
        <v>749</v>
      </c>
      <c r="D647" s="191" t="s">
        <v>191</v>
      </c>
      <c r="E647" s="192" t="s">
        <v>750</v>
      </c>
      <c r="F647" s="193" t="s">
        <v>751</v>
      </c>
      <c r="G647" s="194" t="s">
        <v>99</v>
      </c>
      <c r="H647" s="195">
        <v>2.84</v>
      </c>
      <c r="I647" s="196"/>
      <c r="J647" s="197">
        <f>ROUND(I647*H647,2)</f>
        <v>0</v>
      </c>
      <c r="K647" s="193" t="s">
        <v>195</v>
      </c>
      <c r="L647" s="42"/>
      <c r="M647" s="198" t="s">
        <v>32</v>
      </c>
      <c r="N647" s="199" t="s">
        <v>52</v>
      </c>
      <c r="O647" s="67"/>
      <c r="P647" s="200">
        <f>O647*H647</f>
        <v>0</v>
      </c>
      <c r="Q647" s="200">
        <v>3.82E-3</v>
      </c>
      <c r="R647" s="200">
        <f>Q647*H647</f>
        <v>1.0848799999999999E-2</v>
      </c>
      <c r="S647" s="200">
        <v>0</v>
      </c>
      <c r="T647" s="201">
        <f>S647*H647</f>
        <v>0</v>
      </c>
      <c r="U647" s="37"/>
      <c r="V647" s="37"/>
      <c r="W647" s="37"/>
      <c r="X647" s="37"/>
      <c r="Y647" s="37"/>
      <c r="Z647" s="37"/>
      <c r="AA647" s="37"/>
      <c r="AB647" s="37"/>
      <c r="AC647" s="37"/>
      <c r="AD647" s="37"/>
      <c r="AE647" s="37"/>
      <c r="AR647" s="202" t="s">
        <v>196</v>
      </c>
      <c r="AT647" s="202" t="s">
        <v>191</v>
      </c>
      <c r="AU647" s="202" t="s">
        <v>90</v>
      </c>
      <c r="AY647" s="19" t="s">
        <v>189</v>
      </c>
      <c r="BE647" s="203">
        <f>IF(N647="základní",J647,0)</f>
        <v>0</v>
      </c>
      <c r="BF647" s="203">
        <f>IF(N647="snížená",J647,0)</f>
        <v>0</v>
      </c>
      <c r="BG647" s="203">
        <f>IF(N647="zákl. přenesená",J647,0)</f>
        <v>0</v>
      </c>
      <c r="BH647" s="203">
        <f>IF(N647="sníž. přenesená",J647,0)</f>
        <v>0</v>
      </c>
      <c r="BI647" s="203">
        <f>IF(N647="nulová",J647,0)</f>
        <v>0</v>
      </c>
      <c r="BJ647" s="19" t="s">
        <v>40</v>
      </c>
      <c r="BK647" s="203">
        <f>ROUND(I647*H647,2)</f>
        <v>0</v>
      </c>
      <c r="BL647" s="19" t="s">
        <v>196</v>
      </c>
      <c r="BM647" s="202" t="s">
        <v>752</v>
      </c>
    </row>
    <row r="648" spans="1:65" s="2" customFormat="1" ht="105.6">
      <c r="A648" s="37"/>
      <c r="B648" s="38"/>
      <c r="C648" s="39"/>
      <c r="D648" s="204" t="s">
        <v>198</v>
      </c>
      <c r="E648" s="39"/>
      <c r="F648" s="205" t="s">
        <v>753</v>
      </c>
      <c r="G648" s="39"/>
      <c r="H648" s="39"/>
      <c r="I648" s="112"/>
      <c r="J648" s="39"/>
      <c r="K648" s="39"/>
      <c r="L648" s="42"/>
      <c r="M648" s="206"/>
      <c r="N648" s="207"/>
      <c r="O648" s="67"/>
      <c r="P648" s="67"/>
      <c r="Q648" s="67"/>
      <c r="R648" s="67"/>
      <c r="S648" s="67"/>
      <c r="T648" s="68"/>
      <c r="U648" s="37"/>
      <c r="V648" s="37"/>
      <c r="W648" s="37"/>
      <c r="X648" s="37"/>
      <c r="Y648" s="37"/>
      <c r="Z648" s="37"/>
      <c r="AA648" s="37"/>
      <c r="AB648" s="37"/>
      <c r="AC648" s="37"/>
      <c r="AD648" s="37"/>
      <c r="AE648" s="37"/>
      <c r="AT648" s="19" t="s">
        <v>198</v>
      </c>
      <c r="AU648" s="19" t="s">
        <v>90</v>
      </c>
    </row>
    <row r="649" spans="1:65" s="13" customFormat="1" ht="10.199999999999999">
      <c r="B649" s="208"/>
      <c r="C649" s="209"/>
      <c r="D649" s="204" t="s">
        <v>200</v>
      </c>
      <c r="E649" s="210" t="s">
        <v>32</v>
      </c>
      <c r="F649" s="211" t="s">
        <v>313</v>
      </c>
      <c r="G649" s="209"/>
      <c r="H649" s="210" t="s">
        <v>32</v>
      </c>
      <c r="I649" s="212"/>
      <c r="J649" s="209"/>
      <c r="K649" s="209"/>
      <c r="L649" s="213"/>
      <c r="M649" s="214"/>
      <c r="N649" s="215"/>
      <c r="O649" s="215"/>
      <c r="P649" s="215"/>
      <c r="Q649" s="215"/>
      <c r="R649" s="215"/>
      <c r="S649" s="215"/>
      <c r="T649" s="216"/>
      <c r="AT649" s="217" t="s">
        <v>200</v>
      </c>
      <c r="AU649" s="217" t="s">
        <v>90</v>
      </c>
      <c r="AV649" s="13" t="s">
        <v>40</v>
      </c>
      <c r="AW649" s="13" t="s">
        <v>38</v>
      </c>
      <c r="AX649" s="13" t="s">
        <v>81</v>
      </c>
      <c r="AY649" s="217" t="s">
        <v>189</v>
      </c>
    </row>
    <row r="650" spans="1:65" s="13" customFormat="1" ht="10.199999999999999">
      <c r="B650" s="208"/>
      <c r="C650" s="209"/>
      <c r="D650" s="204" t="s">
        <v>200</v>
      </c>
      <c r="E650" s="210" t="s">
        <v>32</v>
      </c>
      <c r="F650" s="211" t="s">
        <v>202</v>
      </c>
      <c r="G650" s="209"/>
      <c r="H650" s="210" t="s">
        <v>32</v>
      </c>
      <c r="I650" s="212"/>
      <c r="J650" s="209"/>
      <c r="K650" s="209"/>
      <c r="L650" s="213"/>
      <c r="M650" s="214"/>
      <c r="N650" s="215"/>
      <c r="O650" s="215"/>
      <c r="P650" s="215"/>
      <c r="Q650" s="215"/>
      <c r="R650" s="215"/>
      <c r="S650" s="215"/>
      <c r="T650" s="216"/>
      <c r="AT650" s="217" t="s">
        <v>200</v>
      </c>
      <c r="AU650" s="217" t="s">
        <v>90</v>
      </c>
      <c r="AV650" s="13" t="s">
        <v>40</v>
      </c>
      <c r="AW650" s="13" t="s">
        <v>38</v>
      </c>
      <c r="AX650" s="13" t="s">
        <v>81</v>
      </c>
      <c r="AY650" s="217" t="s">
        <v>189</v>
      </c>
    </row>
    <row r="651" spans="1:65" s="13" customFormat="1" ht="10.199999999999999">
      <c r="B651" s="208"/>
      <c r="C651" s="209"/>
      <c r="D651" s="204" t="s">
        <v>200</v>
      </c>
      <c r="E651" s="210" t="s">
        <v>32</v>
      </c>
      <c r="F651" s="211" t="s">
        <v>297</v>
      </c>
      <c r="G651" s="209"/>
      <c r="H651" s="210" t="s">
        <v>32</v>
      </c>
      <c r="I651" s="212"/>
      <c r="J651" s="209"/>
      <c r="K651" s="209"/>
      <c r="L651" s="213"/>
      <c r="M651" s="214"/>
      <c r="N651" s="215"/>
      <c r="O651" s="215"/>
      <c r="P651" s="215"/>
      <c r="Q651" s="215"/>
      <c r="R651" s="215"/>
      <c r="S651" s="215"/>
      <c r="T651" s="216"/>
      <c r="AT651" s="217" t="s">
        <v>200</v>
      </c>
      <c r="AU651" s="217" t="s">
        <v>90</v>
      </c>
      <c r="AV651" s="13" t="s">
        <v>40</v>
      </c>
      <c r="AW651" s="13" t="s">
        <v>38</v>
      </c>
      <c r="AX651" s="13" t="s">
        <v>81</v>
      </c>
      <c r="AY651" s="217" t="s">
        <v>189</v>
      </c>
    </row>
    <row r="652" spans="1:65" s="14" customFormat="1" ht="10.199999999999999">
      <c r="B652" s="218"/>
      <c r="C652" s="219"/>
      <c r="D652" s="204" t="s">
        <v>200</v>
      </c>
      <c r="E652" s="220" t="s">
        <v>32</v>
      </c>
      <c r="F652" s="221" t="s">
        <v>754</v>
      </c>
      <c r="G652" s="219"/>
      <c r="H652" s="222">
        <v>2.84</v>
      </c>
      <c r="I652" s="223"/>
      <c r="J652" s="219"/>
      <c r="K652" s="219"/>
      <c r="L652" s="224"/>
      <c r="M652" s="225"/>
      <c r="N652" s="226"/>
      <c r="O652" s="226"/>
      <c r="P652" s="226"/>
      <c r="Q652" s="226"/>
      <c r="R652" s="226"/>
      <c r="S652" s="226"/>
      <c r="T652" s="227"/>
      <c r="AT652" s="228" t="s">
        <v>200</v>
      </c>
      <c r="AU652" s="228" t="s">
        <v>90</v>
      </c>
      <c r="AV652" s="14" t="s">
        <v>90</v>
      </c>
      <c r="AW652" s="14" t="s">
        <v>38</v>
      </c>
      <c r="AX652" s="14" t="s">
        <v>81</v>
      </c>
      <c r="AY652" s="228" t="s">
        <v>189</v>
      </c>
    </row>
    <row r="653" spans="1:65" s="16" customFormat="1" ht="10.199999999999999">
      <c r="B653" s="240"/>
      <c r="C653" s="241"/>
      <c r="D653" s="204" t="s">
        <v>200</v>
      </c>
      <c r="E653" s="242" t="s">
        <v>32</v>
      </c>
      <c r="F653" s="243" t="s">
        <v>315</v>
      </c>
      <c r="G653" s="241"/>
      <c r="H653" s="244">
        <v>2.84</v>
      </c>
      <c r="I653" s="245"/>
      <c r="J653" s="241"/>
      <c r="K653" s="241"/>
      <c r="L653" s="246"/>
      <c r="M653" s="247"/>
      <c r="N653" s="248"/>
      <c r="O653" s="248"/>
      <c r="P653" s="248"/>
      <c r="Q653" s="248"/>
      <c r="R653" s="248"/>
      <c r="S653" s="248"/>
      <c r="T653" s="249"/>
      <c r="AT653" s="250" t="s">
        <v>200</v>
      </c>
      <c r="AU653" s="250" t="s">
        <v>90</v>
      </c>
      <c r="AV653" s="16" t="s">
        <v>101</v>
      </c>
      <c r="AW653" s="16" t="s">
        <v>38</v>
      </c>
      <c r="AX653" s="16" t="s">
        <v>81</v>
      </c>
      <c r="AY653" s="250" t="s">
        <v>189</v>
      </c>
    </row>
    <row r="654" spans="1:65" s="15" customFormat="1" ht="10.199999999999999">
      <c r="B654" s="229"/>
      <c r="C654" s="230"/>
      <c r="D654" s="204" t="s">
        <v>200</v>
      </c>
      <c r="E654" s="231" t="s">
        <v>32</v>
      </c>
      <c r="F654" s="232" t="s">
        <v>204</v>
      </c>
      <c r="G654" s="230"/>
      <c r="H654" s="233">
        <v>2.84</v>
      </c>
      <c r="I654" s="234"/>
      <c r="J654" s="230"/>
      <c r="K654" s="230"/>
      <c r="L654" s="235"/>
      <c r="M654" s="236"/>
      <c r="N654" s="237"/>
      <c r="O654" s="237"/>
      <c r="P654" s="237"/>
      <c r="Q654" s="237"/>
      <c r="R654" s="237"/>
      <c r="S654" s="237"/>
      <c r="T654" s="238"/>
      <c r="AT654" s="239" t="s">
        <v>200</v>
      </c>
      <c r="AU654" s="239" t="s">
        <v>90</v>
      </c>
      <c r="AV654" s="15" t="s">
        <v>196</v>
      </c>
      <c r="AW654" s="15" t="s">
        <v>38</v>
      </c>
      <c r="AX654" s="15" t="s">
        <v>40</v>
      </c>
      <c r="AY654" s="239" t="s">
        <v>189</v>
      </c>
    </row>
    <row r="655" spans="1:65" s="2" customFormat="1" ht="21.75" customHeight="1">
      <c r="A655" s="37"/>
      <c r="B655" s="38"/>
      <c r="C655" s="191" t="s">
        <v>755</v>
      </c>
      <c r="D655" s="191" t="s">
        <v>191</v>
      </c>
      <c r="E655" s="192" t="s">
        <v>756</v>
      </c>
      <c r="F655" s="193" t="s">
        <v>757</v>
      </c>
      <c r="G655" s="194" t="s">
        <v>194</v>
      </c>
      <c r="H655" s="195">
        <v>2</v>
      </c>
      <c r="I655" s="196"/>
      <c r="J655" s="197">
        <f>ROUND(I655*H655,2)</f>
        <v>0</v>
      </c>
      <c r="K655" s="193" t="s">
        <v>195</v>
      </c>
      <c r="L655" s="42"/>
      <c r="M655" s="198" t="s">
        <v>32</v>
      </c>
      <c r="N655" s="199" t="s">
        <v>52</v>
      </c>
      <c r="O655" s="67"/>
      <c r="P655" s="200">
        <f>O655*H655</f>
        <v>0</v>
      </c>
      <c r="Q655" s="200">
        <v>1E-4</v>
      </c>
      <c r="R655" s="200">
        <f>Q655*H655</f>
        <v>2.0000000000000001E-4</v>
      </c>
      <c r="S655" s="200">
        <v>0</v>
      </c>
      <c r="T655" s="201">
        <f>S655*H655</f>
        <v>0</v>
      </c>
      <c r="U655" s="37"/>
      <c r="V655" s="37"/>
      <c r="W655" s="37"/>
      <c r="X655" s="37"/>
      <c r="Y655" s="37"/>
      <c r="Z655" s="37"/>
      <c r="AA655" s="37"/>
      <c r="AB655" s="37"/>
      <c r="AC655" s="37"/>
      <c r="AD655" s="37"/>
      <c r="AE655" s="37"/>
      <c r="AR655" s="202" t="s">
        <v>196</v>
      </c>
      <c r="AT655" s="202" t="s">
        <v>191</v>
      </c>
      <c r="AU655" s="202" t="s">
        <v>90</v>
      </c>
      <c r="AY655" s="19" t="s">
        <v>189</v>
      </c>
      <c r="BE655" s="203">
        <f>IF(N655="základní",J655,0)</f>
        <v>0</v>
      </c>
      <c r="BF655" s="203">
        <f>IF(N655="snížená",J655,0)</f>
        <v>0</v>
      </c>
      <c r="BG655" s="203">
        <f>IF(N655="zákl. přenesená",J655,0)</f>
        <v>0</v>
      </c>
      <c r="BH655" s="203">
        <f>IF(N655="sníž. přenesená",J655,0)</f>
        <v>0</v>
      </c>
      <c r="BI655" s="203">
        <f>IF(N655="nulová",J655,0)</f>
        <v>0</v>
      </c>
      <c r="BJ655" s="19" t="s">
        <v>40</v>
      </c>
      <c r="BK655" s="203">
        <f>ROUND(I655*H655,2)</f>
        <v>0</v>
      </c>
      <c r="BL655" s="19" t="s">
        <v>196</v>
      </c>
      <c r="BM655" s="202" t="s">
        <v>758</v>
      </c>
    </row>
    <row r="656" spans="1:65" s="2" customFormat="1" ht="48">
      <c r="A656" s="37"/>
      <c r="B656" s="38"/>
      <c r="C656" s="39"/>
      <c r="D656" s="204" t="s">
        <v>198</v>
      </c>
      <c r="E656" s="39"/>
      <c r="F656" s="205" t="s">
        <v>759</v>
      </c>
      <c r="G656" s="39"/>
      <c r="H656" s="39"/>
      <c r="I656" s="112"/>
      <c r="J656" s="39"/>
      <c r="K656" s="39"/>
      <c r="L656" s="42"/>
      <c r="M656" s="206"/>
      <c r="N656" s="207"/>
      <c r="O656" s="67"/>
      <c r="P656" s="67"/>
      <c r="Q656" s="67"/>
      <c r="R656" s="67"/>
      <c r="S656" s="67"/>
      <c r="T656" s="68"/>
      <c r="U656" s="37"/>
      <c r="V656" s="37"/>
      <c r="W656" s="37"/>
      <c r="X656" s="37"/>
      <c r="Y656" s="37"/>
      <c r="Z656" s="37"/>
      <c r="AA656" s="37"/>
      <c r="AB656" s="37"/>
      <c r="AC656" s="37"/>
      <c r="AD656" s="37"/>
      <c r="AE656" s="37"/>
      <c r="AT656" s="19" t="s">
        <v>198</v>
      </c>
      <c r="AU656" s="19" t="s">
        <v>90</v>
      </c>
    </row>
    <row r="657" spans="1:65" s="13" customFormat="1" ht="10.199999999999999">
      <c r="B657" s="208"/>
      <c r="C657" s="209"/>
      <c r="D657" s="204" t="s">
        <v>200</v>
      </c>
      <c r="E657" s="210" t="s">
        <v>32</v>
      </c>
      <c r="F657" s="211" t="s">
        <v>313</v>
      </c>
      <c r="G657" s="209"/>
      <c r="H657" s="210" t="s">
        <v>32</v>
      </c>
      <c r="I657" s="212"/>
      <c r="J657" s="209"/>
      <c r="K657" s="209"/>
      <c r="L657" s="213"/>
      <c r="M657" s="214"/>
      <c r="N657" s="215"/>
      <c r="O657" s="215"/>
      <c r="P657" s="215"/>
      <c r="Q657" s="215"/>
      <c r="R657" s="215"/>
      <c r="S657" s="215"/>
      <c r="T657" s="216"/>
      <c r="AT657" s="217" t="s">
        <v>200</v>
      </c>
      <c r="AU657" s="217" t="s">
        <v>90</v>
      </c>
      <c r="AV657" s="13" t="s">
        <v>40</v>
      </c>
      <c r="AW657" s="13" t="s">
        <v>38</v>
      </c>
      <c r="AX657" s="13" t="s">
        <v>81</v>
      </c>
      <c r="AY657" s="217" t="s">
        <v>189</v>
      </c>
    </row>
    <row r="658" spans="1:65" s="13" customFormat="1" ht="10.199999999999999">
      <c r="B658" s="208"/>
      <c r="C658" s="209"/>
      <c r="D658" s="204" t="s">
        <v>200</v>
      </c>
      <c r="E658" s="210" t="s">
        <v>32</v>
      </c>
      <c r="F658" s="211" t="s">
        <v>202</v>
      </c>
      <c r="G658" s="209"/>
      <c r="H658" s="210" t="s">
        <v>32</v>
      </c>
      <c r="I658" s="212"/>
      <c r="J658" s="209"/>
      <c r="K658" s="209"/>
      <c r="L658" s="213"/>
      <c r="M658" s="214"/>
      <c r="N658" s="215"/>
      <c r="O658" s="215"/>
      <c r="P658" s="215"/>
      <c r="Q658" s="215"/>
      <c r="R658" s="215"/>
      <c r="S658" s="215"/>
      <c r="T658" s="216"/>
      <c r="AT658" s="217" t="s">
        <v>200</v>
      </c>
      <c r="AU658" s="217" t="s">
        <v>90</v>
      </c>
      <c r="AV658" s="13" t="s">
        <v>40</v>
      </c>
      <c r="AW658" s="13" t="s">
        <v>38</v>
      </c>
      <c r="AX658" s="13" t="s">
        <v>81</v>
      </c>
      <c r="AY658" s="217" t="s">
        <v>189</v>
      </c>
    </row>
    <row r="659" spans="1:65" s="13" customFormat="1" ht="10.199999999999999">
      <c r="B659" s="208"/>
      <c r="C659" s="209"/>
      <c r="D659" s="204" t="s">
        <v>200</v>
      </c>
      <c r="E659" s="210" t="s">
        <v>32</v>
      </c>
      <c r="F659" s="211" t="s">
        <v>297</v>
      </c>
      <c r="G659" s="209"/>
      <c r="H659" s="210" t="s">
        <v>32</v>
      </c>
      <c r="I659" s="212"/>
      <c r="J659" s="209"/>
      <c r="K659" s="209"/>
      <c r="L659" s="213"/>
      <c r="M659" s="214"/>
      <c r="N659" s="215"/>
      <c r="O659" s="215"/>
      <c r="P659" s="215"/>
      <c r="Q659" s="215"/>
      <c r="R659" s="215"/>
      <c r="S659" s="215"/>
      <c r="T659" s="216"/>
      <c r="AT659" s="217" t="s">
        <v>200</v>
      </c>
      <c r="AU659" s="217" t="s">
        <v>90</v>
      </c>
      <c r="AV659" s="13" t="s">
        <v>40</v>
      </c>
      <c r="AW659" s="13" t="s">
        <v>38</v>
      </c>
      <c r="AX659" s="13" t="s">
        <v>81</v>
      </c>
      <c r="AY659" s="217" t="s">
        <v>189</v>
      </c>
    </row>
    <row r="660" spans="1:65" s="14" customFormat="1" ht="10.199999999999999">
      <c r="B660" s="218"/>
      <c r="C660" s="219"/>
      <c r="D660" s="204" t="s">
        <v>200</v>
      </c>
      <c r="E660" s="220" t="s">
        <v>32</v>
      </c>
      <c r="F660" s="221" t="s">
        <v>760</v>
      </c>
      <c r="G660" s="219"/>
      <c r="H660" s="222">
        <v>2</v>
      </c>
      <c r="I660" s="223"/>
      <c r="J660" s="219"/>
      <c r="K660" s="219"/>
      <c r="L660" s="224"/>
      <c r="M660" s="225"/>
      <c r="N660" s="226"/>
      <c r="O660" s="226"/>
      <c r="P660" s="226"/>
      <c r="Q660" s="226"/>
      <c r="R660" s="226"/>
      <c r="S660" s="226"/>
      <c r="T660" s="227"/>
      <c r="AT660" s="228" t="s">
        <v>200</v>
      </c>
      <c r="AU660" s="228" t="s">
        <v>90</v>
      </c>
      <c r="AV660" s="14" t="s">
        <v>90</v>
      </c>
      <c r="AW660" s="14" t="s">
        <v>38</v>
      </c>
      <c r="AX660" s="14" t="s">
        <v>81</v>
      </c>
      <c r="AY660" s="228" t="s">
        <v>189</v>
      </c>
    </row>
    <row r="661" spans="1:65" s="16" customFormat="1" ht="10.199999999999999">
      <c r="B661" s="240"/>
      <c r="C661" s="241"/>
      <c r="D661" s="204" t="s">
        <v>200</v>
      </c>
      <c r="E661" s="242" t="s">
        <v>32</v>
      </c>
      <c r="F661" s="243" t="s">
        <v>315</v>
      </c>
      <c r="G661" s="241"/>
      <c r="H661" s="244">
        <v>2</v>
      </c>
      <c r="I661" s="245"/>
      <c r="J661" s="241"/>
      <c r="K661" s="241"/>
      <c r="L661" s="246"/>
      <c r="M661" s="247"/>
      <c r="N661" s="248"/>
      <c r="O661" s="248"/>
      <c r="P661" s="248"/>
      <c r="Q661" s="248"/>
      <c r="R661" s="248"/>
      <c r="S661" s="248"/>
      <c r="T661" s="249"/>
      <c r="AT661" s="250" t="s">
        <v>200</v>
      </c>
      <c r="AU661" s="250" t="s">
        <v>90</v>
      </c>
      <c r="AV661" s="16" t="s">
        <v>101</v>
      </c>
      <c r="AW661" s="16" t="s">
        <v>38</v>
      </c>
      <c r="AX661" s="16" t="s">
        <v>81</v>
      </c>
      <c r="AY661" s="250" t="s">
        <v>189</v>
      </c>
    </row>
    <row r="662" spans="1:65" s="15" customFormat="1" ht="10.199999999999999">
      <c r="B662" s="229"/>
      <c r="C662" s="230"/>
      <c r="D662" s="204" t="s">
        <v>200</v>
      </c>
      <c r="E662" s="231" t="s">
        <v>32</v>
      </c>
      <c r="F662" s="232" t="s">
        <v>204</v>
      </c>
      <c r="G662" s="230"/>
      <c r="H662" s="233">
        <v>2</v>
      </c>
      <c r="I662" s="234"/>
      <c r="J662" s="230"/>
      <c r="K662" s="230"/>
      <c r="L662" s="235"/>
      <c r="M662" s="236"/>
      <c r="N662" s="237"/>
      <c r="O662" s="237"/>
      <c r="P662" s="237"/>
      <c r="Q662" s="237"/>
      <c r="R662" s="237"/>
      <c r="S662" s="237"/>
      <c r="T662" s="238"/>
      <c r="AT662" s="239" t="s">
        <v>200</v>
      </c>
      <c r="AU662" s="239" t="s">
        <v>90</v>
      </c>
      <c r="AV662" s="15" t="s">
        <v>196</v>
      </c>
      <c r="AW662" s="15" t="s">
        <v>38</v>
      </c>
      <c r="AX662" s="15" t="s">
        <v>40</v>
      </c>
      <c r="AY662" s="239" t="s">
        <v>189</v>
      </c>
    </row>
    <row r="663" spans="1:65" s="2" customFormat="1" ht="16.5" customHeight="1">
      <c r="A663" s="37"/>
      <c r="B663" s="38"/>
      <c r="C663" s="251" t="s">
        <v>761</v>
      </c>
      <c r="D663" s="251" t="s">
        <v>418</v>
      </c>
      <c r="E663" s="252" t="s">
        <v>762</v>
      </c>
      <c r="F663" s="253" t="s">
        <v>763</v>
      </c>
      <c r="G663" s="254" t="s">
        <v>194</v>
      </c>
      <c r="H663" s="255">
        <v>2.06</v>
      </c>
      <c r="I663" s="256"/>
      <c r="J663" s="257">
        <f>ROUND(I663*H663,2)</f>
        <v>0</v>
      </c>
      <c r="K663" s="253" t="s">
        <v>195</v>
      </c>
      <c r="L663" s="258"/>
      <c r="M663" s="259" t="s">
        <v>32</v>
      </c>
      <c r="N663" s="260" t="s">
        <v>52</v>
      </c>
      <c r="O663" s="67"/>
      <c r="P663" s="200">
        <f>O663*H663</f>
        <v>0</v>
      </c>
      <c r="Q663" s="200">
        <v>1.56E-3</v>
      </c>
      <c r="R663" s="200">
        <f>Q663*H663</f>
        <v>3.2136000000000001E-3</v>
      </c>
      <c r="S663" s="200">
        <v>0</v>
      </c>
      <c r="T663" s="201">
        <f>S663*H663</f>
        <v>0</v>
      </c>
      <c r="U663" s="37"/>
      <c r="V663" s="37"/>
      <c r="W663" s="37"/>
      <c r="X663" s="37"/>
      <c r="Y663" s="37"/>
      <c r="Z663" s="37"/>
      <c r="AA663" s="37"/>
      <c r="AB663" s="37"/>
      <c r="AC663" s="37"/>
      <c r="AD663" s="37"/>
      <c r="AE663" s="37"/>
      <c r="AR663" s="202" t="s">
        <v>237</v>
      </c>
      <c r="AT663" s="202" t="s">
        <v>418</v>
      </c>
      <c r="AU663" s="202" t="s">
        <v>90</v>
      </c>
      <c r="AY663" s="19" t="s">
        <v>189</v>
      </c>
      <c r="BE663" s="203">
        <f>IF(N663="základní",J663,0)</f>
        <v>0</v>
      </c>
      <c r="BF663" s="203">
        <f>IF(N663="snížená",J663,0)</f>
        <v>0</v>
      </c>
      <c r="BG663" s="203">
        <f>IF(N663="zákl. přenesená",J663,0)</f>
        <v>0</v>
      </c>
      <c r="BH663" s="203">
        <f>IF(N663="sníž. přenesená",J663,0)</f>
        <v>0</v>
      </c>
      <c r="BI663" s="203">
        <f>IF(N663="nulová",J663,0)</f>
        <v>0</v>
      </c>
      <c r="BJ663" s="19" t="s">
        <v>40</v>
      </c>
      <c r="BK663" s="203">
        <f>ROUND(I663*H663,2)</f>
        <v>0</v>
      </c>
      <c r="BL663" s="19" t="s">
        <v>196</v>
      </c>
      <c r="BM663" s="202" t="s">
        <v>764</v>
      </c>
    </row>
    <row r="664" spans="1:65" s="2" customFormat="1" ht="19.2">
      <c r="A664" s="37"/>
      <c r="B664" s="38"/>
      <c r="C664" s="39"/>
      <c r="D664" s="204" t="s">
        <v>230</v>
      </c>
      <c r="E664" s="39"/>
      <c r="F664" s="205" t="s">
        <v>746</v>
      </c>
      <c r="G664" s="39"/>
      <c r="H664" s="39"/>
      <c r="I664" s="112"/>
      <c r="J664" s="39"/>
      <c r="K664" s="39"/>
      <c r="L664" s="42"/>
      <c r="M664" s="206"/>
      <c r="N664" s="207"/>
      <c r="O664" s="67"/>
      <c r="P664" s="67"/>
      <c r="Q664" s="67"/>
      <c r="R664" s="67"/>
      <c r="S664" s="67"/>
      <c r="T664" s="68"/>
      <c r="U664" s="37"/>
      <c r="V664" s="37"/>
      <c r="W664" s="37"/>
      <c r="X664" s="37"/>
      <c r="Y664" s="37"/>
      <c r="Z664" s="37"/>
      <c r="AA664" s="37"/>
      <c r="AB664" s="37"/>
      <c r="AC664" s="37"/>
      <c r="AD664" s="37"/>
      <c r="AE664" s="37"/>
      <c r="AT664" s="19" t="s">
        <v>230</v>
      </c>
      <c r="AU664" s="19" t="s">
        <v>90</v>
      </c>
    </row>
    <row r="665" spans="1:65" s="14" customFormat="1" ht="10.199999999999999">
      <c r="B665" s="218"/>
      <c r="C665" s="219"/>
      <c r="D665" s="204" t="s">
        <v>200</v>
      </c>
      <c r="E665" s="219"/>
      <c r="F665" s="221" t="s">
        <v>765</v>
      </c>
      <c r="G665" s="219"/>
      <c r="H665" s="222">
        <v>2.06</v>
      </c>
      <c r="I665" s="223"/>
      <c r="J665" s="219"/>
      <c r="K665" s="219"/>
      <c r="L665" s="224"/>
      <c r="M665" s="225"/>
      <c r="N665" s="226"/>
      <c r="O665" s="226"/>
      <c r="P665" s="226"/>
      <c r="Q665" s="226"/>
      <c r="R665" s="226"/>
      <c r="S665" s="226"/>
      <c r="T665" s="227"/>
      <c r="AT665" s="228" t="s">
        <v>200</v>
      </c>
      <c r="AU665" s="228" t="s">
        <v>90</v>
      </c>
      <c r="AV665" s="14" t="s">
        <v>90</v>
      </c>
      <c r="AW665" s="14" t="s">
        <v>4</v>
      </c>
      <c r="AX665" s="14" t="s">
        <v>40</v>
      </c>
      <c r="AY665" s="228" t="s">
        <v>189</v>
      </c>
    </row>
    <row r="666" spans="1:65" s="2" customFormat="1" ht="16.5" customHeight="1">
      <c r="A666" s="37"/>
      <c r="B666" s="38"/>
      <c r="C666" s="191" t="s">
        <v>766</v>
      </c>
      <c r="D666" s="191" t="s">
        <v>191</v>
      </c>
      <c r="E666" s="192" t="s">
        <v>767</v>
      </c>
      <c r="F666" s="193" t="s">
        <v>768</v>
      </c>
      <c r="G666" s="194" t="s">
        <v>194</v>
      </c>
      <c r="H666" s="195">
        <v>2</v>
      </c>
      <c r="I666" s="196"/>
      <c r="J666" s="197">
        <f>ROUND(I666*H666,2)</f>
        <v>0</v>
      </c>
      <c r="K666" s="193" t="s">
        <v>195</v>
      </c>
      <c r="L666" s="42"/>
      <c r="M666" s="198" t="s">
        <v>32</v>
      </c>
      <c r="N666" s="199" t="s">
        <v>52</v>
      </c>
      <c r="O666" s="67"/>
      <c r="P666" s="200">
        <f>O666*H666</f>
        <v>0</v>
      </c>
      <c r="Q666" s="200">
        <v>1.7000000000000001E-4</v>
      </c>
      <c r="R666" s="200">
        <f>Q666*H666</f>
        <v>3.4000000000000002E-4</v>
      </c>
      <c r="S666" s="200">
        <v>0</v>
      </c>
      <c r="T666" s="201">
        <f>S666*H666</f>
        <v>0</v>
      </c>
      <c r="U666" s="37"/>
      <c r="V666" s="37"/>
      <c r="W666" s="37"/>
      <c r="X666" s="37"/>
      <c r="Y666" s="37"/>
      <c r="Z666" s="37"/>
      <c r="AA666" s="37"/>
      <c r="AB666" s="37"/>
      <c r="AC666" s="37"/>
      <c r="AD666" s="37"/>
      <c r="AE666" s="37"/>
      <c r="AR666" s="202" t="s">
        <v>196</v>
      </c>
      <c r="AT666" s="202" t="s">
        <v>191</v>
      </c>
      <c r="AU666" s="202" t="s">
        <v>90</v>
      </c>
      <c r="AY666" s="19" t="s">
        <v>189</v>
      </c>
      <c r="BE666" s="203">
        <f>IF(N666="základní",J666,0)</f>
        <v>0</v>
      </c>
      <c r="BF666" s="203">
        <f>IF(N666="snížená",J666,0)</f>
        <v>0</v>
      </c>
      <c r="BG666" s="203">
        <f>IF(N666="zákl. přenesená",J666,0)</f>
        <v>0</v>
      </c>
      <c r="BH666" s="203">
        <f>IF(N666="sníž. přenesená",J666,0)</f>
        <v>0</v>
      </c>
      <c r="BI666" s="203">
        <f>IF(N666="nulová",J666,0)</f>
        <v>0</v>
      </c>
      <c r="BJ666" s="19" t="s">
        <v>40</v>
      </c>
      <c r="BK666" s="203">
        <f>ROUND(I666*H666,2)</f>
        <v>0</v>
      </c>
      <c r="BL666" s="19" t="s">
        <v>196</v>
      </c>
      <c r="BM666" s="202" t="s">
        <v>769</v>
      </c>
    </row>
    <row r="667" spans="1:65" s="2" customFormat="1" ht="48">
      <c r="A667" s="37"/>
      <c r="B667" s="38"/>
      <c r="C667" s="39"/>
      <c r="D667" s="204" t="s">
        <v>198</v>
      </c>
      <c r="E667" s="39"/>
      <c r="F667" s="205" t="s">
        <v>770</v>
      </c>
      <c r="G667" s="39"/>
      <c r="H667" s="39"/>
      <c r="I667" s="112"/>
      <c r="J667" s="39"/>
      <c r="K667" s="39"/>
      <c r="L667" s="42"/>
      <c r="M667" s="206"/>
      <c r="N667" s="207"/>
      <c r="O667" s="67"/>
      <c r="P667" s="67"/>
      <c r="Q667" s="67"/>
      <c r="R667" s="67"/>
      <c r="S667" s="67"/>
      <c r="T667" s="68"/>
      <c r="U667" s="37"/>
      <c r="V667" s="37"/>
      <c r="W667" s="37"/>
      <c r="X667" s="37"/>
      <c r="Y667" s="37"/>
      <c r="Z667" s="37"/>
      <c r="AA667" s="37"/>
      <c r="AB667" s="37"/>
      <c r="AC667" s="37"/>
      <c r="AD667" s="37"/>
      <c r="AE667" s="37"/>
      <c r="AT667" s="19" t="s">
        <v>198</v>
      </c>
      <c r="AU667" s="19" t="s">
        <v>90</v>
      </c>
    </row>
    <row r="668" spans="1:65" s="13" customFormat="1" ht="10.199999999999999">
      <c r="B668" s="208"/>
      <c r="C668" s="209"/>
      <c r="D668" s="204" t="s">
        <v>200</v>
      </c>
      <c r="E668" s="210" t="s">
        <v>32</v>
      </c>
      <c r="F668" s="211" t="s">
        <v>313</v>
      </c>
      <c r="G668" s="209"/>
      <c r="H668" s="210" t="s">
        <v>32</v>
      </c>
      <c r="I668" s="212"/>
      <c r="J668" s="209"/>
      <c r="K668" s="209"/>
      <c r="L668" s="213"/>
      <c r="M668" s="214"/>
      <c r="N668" s="215"/>
      <c r="O668" s="215"/>
      <c r="P668" s="215"/>
      <c r="Q668" s="215"/>
      <c r="R668" s="215"/>
      <c r="S668" s="215"/>
      <c r="T668" s="216"/>
      <c r="AT668" s="217" t="s">
        <v>200</v>
      </c>
      <c r="AU668" s="217" t="s">
        <v>90</v>
      </c>
      <c r="AV668" s="13" t="s">
        <v>40</v>
      </c>
      <c r="AW668" s="13" t="s">
        <v>38</v>
      </c>
      <c r="AX668" s="13" t="s">
        <v>81</v>
      </c>
      <c r="AY668" s="217" t="s">
        <v>189</v>
      </c>
    </row>
    <row r="669" spans="1:65" s="13" customFormat="1" ht="10.199999999999999">
      <c r="B669" s="208"/>
      <c r="C669" s="209"/>
      <c r="D669" s="204" t="s">
        <v>200</v>
      </c>
      <c r="E669" s="210" t="s">
        <v>32</v>
      </c>
      <c r="F669" s="211" t="s">
        <v>202</v>
      </c>
      <c r="G669" s="209"/>
      <c r="H669" s="210" t="s">
        <v>32</v>
      </c>
      <c r="I669" s="212"/>
      <c r="J669" s="209"/>
      <c r="K669" s="209"/>
      <c r="L669" s="213"/>
      <c r="M669" s="214"/>
      <c r="N669" s="215"/>
      <c r="O669" s="215"/>
      <c r="P669" s="215"/>
      <c r="Q669" s="215"/>
      <c r="R669" s="215"/>
      <c r="S669" s="215"/>
      <c r="T669" s="216"/>
      <c r="AT669" s="217" t="s">
        <v>200</v>
      </c>
      <c r="AU669" s="217" t="s">
        <v>90</v>
      </c>
      <c r="AV669" s="13" t="s">
        <v>40</v>
      </c>
      <c r="AW669" s="13" t="s">
        <v>38</v>
      </c>
      <c r="AX669" s="13" t="s">
        <v>81</v>
      </c>
      <c r="AY669" s="217" t="s">
        <v>189</v>
      </c>
    </row>
    <row r="670" spans="1:65" s="13" customFormat="1" ht="10.199999999999999">
      <c r="B670" s="208"/>
      <c r="C670" s="209"/>
      <c r="D670" s="204" t="s">
        <v>200</v>
      </c>
      <c r="E670" s="210" t="s">
        <v>32</v>
      </c>
      <c r="F670" s="211" t="s">
        <v>297</v>
      </c>
      <c r="G670" s="209"/>
      <c r="H670" s="210" t="s">
        <v>32</v>
      </c>
      <c r="I670" s="212"/>
      <c r="J670" s="209"/>
      <c r="K670" s="209"/>
      <c r="L670" s="213"/>
      <c r="M670" s="214"/>
      <c r="N670" s="215"/>
      <c r="O670" s="215"/>
      <c r="P670" s="215"/>
      <c r="Q670" s="215"/>
      <c r="R670" s="215"/>
      <c r="S670" s="215"/>
      <c r="T670" s="216"/>
      <c r="AT670" s="217" t="s">
        <v>200</v>
      </c>
      <c r="AU670" s="217" t="s">
        <v>90</v>
      </c>
      <c r="AV670" s="13" t="s">
        <v>40</v>
      </c>
      <c r="AW670" s="13" t="s">
        <v>38</v>
      </c>
      <c r="AX670" s="13" t="s">
        <v>81</v>
      </c>
      <c r="AY670" s="217" t="s">
        <v>189</v>
      </c>
    </row>
    <row r="671" spans="1:65" s="14" customFormat="1" ht="10.199999999999999">
      <c r="B671" s="218"/>
      <c r="C671" s="219"/>
      <c r="D671" s="204" t="s">
        <v>200</v>
      </c>
      <c r="E671" s="220" t="s">
        <v>32</v>
      </c>
      <c r="F671" s="221" t="s">
        <v>771</v>
      </c>
      <c r="G671" s="219"/>
      <c r="H671" s="222">
        <v>2</v>
      </c>
      <c r="I671" s="223"/>
      <c r="J671" s="219"/>
      <c r="K671" s="219"/>
      <c r="L671" s="224"/>
      <c r="M671" s="225"/>
      <c r="N671" s="226"/>
      <c r="O671" s="226"/>
      <c r="P671" s="226"/>
      <c r="Q671" s="226"/>
      <c r="R671" s="226"/>
      <c r="S671" s="226"/>
      <c r="T671" s="227"/>
      <c r="AT671" s="228" t="s">
        <v>200</v>
      </c>
      <c r="AU671" s="228" t="s">
        <v>90</v>
      </c>
      <c r="AV671" s="14" t="s">
        <v>90</v>
      </c>
      <c r="AW671" s="14" t="s">
        <v>38</v>
      </c>
      <c r="AX671" s="14" t="s">
        <v>81</v>
      </c>
      <c r="AY671" s="228" t="s">
        <v>189</v>
      </c>
    </row>
    <row r="672" spans="1:65" s="16" customFormat="1" ht="10.199999999999999">
      <c r="B672" s="240"/>
      <c r="C672" s="241"/>
      <c r="D672" s="204" t="s">
        <v>200</v>
      </c>
      <c r="E672" s="242" t="s">
        <v>32</v>
      </c>
      <c r="F672" s="243" t="s">
        <v>315</v>
      </c>
      <c r="G672" s="241"/>
      <c r="H672" s="244">
        <v>2</v>
      </c>
      <c r="I672" s="245"/>
      <c r="J672" s="241"/>
      <c r="K672" s="241"/>
      <c r="L672" s="246"/>
      <c r="M672" s="247"/>
      <c r="N672" s="248"/>
      <c r="O672" s="248"/>
      <c r="P672" s="248"/>
      <c r="Q672" s="248"/>
      <c r="R672" s="248"/>
      <c r="S672" s="248"/>
      <c r="T672" s="249"/>
      <c r="AT672" s="250" t="s">
        <v>200</v>
      </c>
      <c r="AU672" s="250" t="s">
        <v>90</v>
      </c>
      <c r="AV672" s="16" t="s">
        <v>101</v>
      </c>
      <c r="AW672" s="16" t="s">
        <v>38</v>
      </c>
      <c r="AX672" s="16" t="s">
        <v>81</v>
      </c>
      <c r="AY672" s="250" t="s">
        <v>189</v>
      </c>
    </row>
    <row r="673" spans="1:65" s="15" customFormat="1" ht="10.199999999999999">
      <c r="B673" s="229"/>
      <c r="C673" s="230"/>
      <c r="D673" s="204" t="s">
        <v>200</v>
      </c>
      <c r="E673" s="231" t="s">
        <v>32</v>
      </c>
      <c r="F673" s="232" t="s">
        <v>204</v>
      </c>
      <c r="G673" s="230"/>
      <c r="H673" s="233">
        <v>2</v>
      </c>
      <c r="I673" s="234"/>
      <c r="J673" s="230"/>
      <c r="K673" s="230"/>
      <c r="L673" s="235"/>
      <c r="M673" s="236"/>
      <c r="N673" s="237"/>
      <c r="O673" s="237"/>
      <c r="P673" s="237"/>
      <c r="Q673" s="237"/>
      <c r="R673" s="237"/>
      <c r="S673" s="237"/>
      <c r="T673" s="238"/>
      <c r="AT673" s="239" t="s">
        <v>200</v>
      </c>
      <c r="AU673" s="239" t="s">
        <v>90</v>
      </c>
      <c r="AV673" s="15" t="s">
        <v>196</v>
      </c>
      <c r="AW673" s="15" t="s">
        <v>38</v>
      </c>
      <c r="AX673" s="15" t="s">
        <v>40</v>
      </c>
      <c r="AY673" s="239" t="s">
        <v>189</v>
      </c>
    </row>
    <row r="674" spans="1:65" s="2" customFormat="1" ht="16.5" customHeight="1">
      <c r="A674" s="37"/>
      <c r="B674" s="38"/>
      <c r="C674" s="251" t="s">
        <v>772</v>
      </c>
      <c r="D674" s="251" t="s">
        <v>418</v>
      </c>
      <c r="E674" s="252" t="s">
        <v>773</v>
      </c>
      <c r="F674" s="253" t="s">
        <v>774</v>
      </c>
      <c r="G674" s="254" t="s">
        <v>194</v>
      </c>
      <c r="H674" s="255">
        <v>2.06</v>
      </c>
      <c r="I674" s="256"/>
      <c r="J674" s="257">
        <f>ROUND(I674*H674,2)</f>
        <v>0</v>
      </c>
      <c r="K674" s="253" t="s">
        <v>195</v>
      </c>
      <c r="L674" s="258"/>
      <c r="M674" s="259" t="s">
        <v>32</v>
      </c>
      <c r="N674" s="260" t="s">
        <v>52</v>
      </c>
      <c r="O674" s="67"/>
      <c r="P674" s="200">
        <f>O674*H674</f>
        <v>0</v>
      </c>
      <c r="Q674" s="200">
        <v>1.8499999999999999E-2</v>
      </c>
      <c r="R674" s="200">
        <f>Q674*H674</f>
        <v>3.8109999999999998E-2</v>
      </c>
      <c r="S674" s="200">
        <v>0</v>
      </c>
      <c r="T674" s="201">
        <f>S674*H674</f>
        <v>0</v>
      </c>
      <c r="U674" s="37"/>
      <c r="V674" s="37"/>
      <c r="W674" s="37"/>
      <c r="X674" s="37"/>
      <c r="Y674" s="37"/>
      <c r="Z674" s="37"/>
      <c r="AA674" s="37"/>
      <c r="AB674" s="37"/>
      <c r="AC674" s="37"/>
      <c r="AD674" s="37"/>
      <c r="AE674" s="37"/>
      <c r="AR674" s="202" t="s">
        <v>237</v>
      </c>
      <c r="AT674" s="202" t="s">
        <v>418</v>
      </c>
      <c r="AU674" s="202" t="s">
        <v>90</v>
      </c>
      <c r="AY674" s="19" t="s">
        <v>189</v>
      </c>
      <c r="BE674" s="203">
        <f>IF(N674="základní",J674,0)</f>
        <v>0</v>
      </c>
      <c r="BF674" s="203">
        <f>IF(N674="snížená",J674,0)</f>
        <v>0</v>
      </c>
      <c r="BG674" s="203">
        <f>IF(N674="zákl. přenesená",J674,0)</f>
        <v>0</v>
      </c>
      <c r="BH674" s="203">
        <f>IF(N674="sníž. přenesená",J674,0)</f>
        <v>0</v>
      </c>
      <c r="BI674" s="203">
        <f>IF(N674="nulová",J674,0)</f>
        <v>0</v>
      </c>
      <c r="BJ674" s="19" t="s">
        <v>40</v>
      </c>
      <c r="BK674" s="203">
        <f>ROUND(I674*H674,2)</f>
        <v>0</v>
      </c>
      <c r="BL674" s="19" t="s">
        <v>196</v>
      </c>
      <c r="BM674" s="202" t="s">
        <v>775</v>
      </c>
    </row>
    <row r="675" spans="1:65" s="2" customFormat="1" ht="19.2">
      <c r="A675" s="37"/>
      <c r="B675" s="38"/>
      <c r="C675" s="39"/>
      <c r="D675" s="204" t="s">
        <v>230</v>
      </c>
      <c r="E675" s="39"/>
      <c r="F675" s="205" t="s">
        <v>746</v>
      </c>
      <c r="G675" s="39"/>
      <c r="H675" s="39"/>
      <c r="I675" s="112"/>
      <c r="J675" s="39"/>
      <c r="K675" s="39"/>
      <c r="L675" s="42"/>
      <c r="M675" s="206"/>
      <c r="N675" s="207"/>
      <c r="O675" s="67"/>
      <c r="P675" s="67"/>
      <c r="Q675" s="67"/>
      <c r="R675" s="67"/>
      <c r="S675" s="67"/>
      <c r="T675" s="68"/>
      <c r="U675" s="37"/>
      <c r="V675" s="37"/>
      <c r="W675" s="37"/>
      <c r="X675" s="37"/>
      <c r="Y675" s="37"/>
      <c r="Z675" s="37"/>
      <c r="AA675" s="37"/>
      <c r="AB675" s="37"/>
      <c r="AC675" s="37"/>
      <c r="AD675" s="37"/>
      <c r="AE675" s="37"/>
      <c r="AT675" s="19" t="s">
        <v>230</v>
      </c>
      <c r="AU675" s="19" t="s">
        <v>90</v>
      </c>
    </row>
    <row r="676" spans="1:65" s="14" customFormat="1" ht="10.199999999999999">
      <c r="B676" s="218"/>
      <c r="C676" s="219"/>
      <c r="D676" s="204" t="s">
        <v>200</v>
      </c>
      <c r="E676" s="219"/>
      <c r="F676" s="221" t="s">
        <v>765</v>
      </c>
      <c r="G676" s="219"/>
      <c r="H676" s="222">
        <v>2.06</v>
      </c>
      <c r="I676" s="223"/>
      <c r="J676" s="219"/>
      <c r="K676" s="219"/>
      <c r="L676" s="224"/>
      <c r="M676" s="225"/>
      <c r="N676" s="226"/>
      <c r="O676" s="226"/>
      <c r="P676" s="226"/>
      <c r="Q676" s="226"/>
      <c r="R676" s="226"/>
      <c r="S676" s="226"/>
      <c r="T676" s="227"/>
      <c r="AT676" s="228" t="s">
        <v>200</v>
      </c>
      <c r="AU676" s="228" t="s">
        <v>90</v>
      </c>
      <c r="AV676" s="14" t="s">
        <v>90</v>
      </c>
      <c r="AW676" s="14" t="s">
        <v>4</v>
      </c>
      <c r="AX676" s="14" t="s">
        <v>40</v>
      </c>
      <c r="AY676" s="228" t="s">
        <v>189</v>
      </c>
    </row>
    <row r="677" spans="1:65" s="2" customFormat="1" ht="16.5" customHeight="1">
      <c r="A677" s="37"/>
      <c r="B677" s="38"/>
      <c r="C677" s="191" t="s">
        <v>776</v>
      </c>
      <c r="D677" s="191" t="s">
        <v>191</v>
      </c>
      <c r="E677" s="192" t="s">
        <v>777</v>
      </c>
      <c r="F677" s="193" t="s">
        <v>778</v>
      </c>
      <c r="G677" s="194" t="s">
        <v>194</v>
      </c>
      <c r="H677" s="195">
        <v>6</v>
      </c>
      <c r="I677" s="196"/>
      <c r="J677" s="197">
        <f>ROUND(I677*H677,2)</f>
        <v>0</v>
      </c>
      <c r="K677" s="193" t="s">
        <v>195</v>
      </c>
      <c r="L677" s="42"/>
      <c r="M677" s="198" t="s">
        <v>32</v>
      </c>
      <c r="N677" s="199" t="s">
        <v>52</v>
      </c>
      <c r="O677" s="67"/>
      <c r="P677" s="200">
        <f>O677*H677</f>
        <v>0</v>
      </c>
      <c r="Q677" s="200">
        <v>0.42080000000000001</v>
      </c>
      <c r="R677" s="200">
        <f>Q677*H677</f>
        <v>2.5247999999999999</v>
      </c>
      <c r="S677" s="200">
        <v>0</v>
      </c>
      <c r="T677" s="201">
        <f>S677*H677</f>
        <v>0</v>
      </c>
      <c r="U677" s="37"/>
      <c r="V677" s="37"/>
      <c r="W677" s="37"/>
      <c r="X677" s="37"/>
      <c r="Y677" s="37"/>
      <c r="Z677" s="37"/>
      <c r="AA677" s="37"/>
      <c r="AB677" s="37"/>
      <c r="AC677" s="37"/>
      <c r="AD677" s="37"/>
      <c r="AE677" s="37"/>
      <c r="AR677" s="202" t="s">
        <v>196</v>
      </c>
      <c r="AT677" s="202" t="s">
        <v>191</v>
      </c>
      <c r="AU677" s="202" t="s">
        <v>90</v>
      </c>
      <c r="AY677" s="19" t="s">
        <v>189</v>
      </c>
      <c r="BE677" s="203">
        <f>IF(N677="základní",J677,0)</f>
        <v>0</v>
      </c>
      <c r="BF677" s="203">
        <f>IF(N677="snížená",J677,0)</f>
        <v>0</v>
      </c>
      <c r="BG677" s="203">
        <f>IF(N677="zákl. přenesená",J677,0)</f>
        <v>0</v>
      </c>
      <c r="BH677" s="203">
        <f>IF(N677="sníž. přenesená",J677,0)</f>
        <v>0</v>
      </c>
      <c r="BI677" s="203">
        <f>IF(N677="nulová",J677,0)</f>
        <v>0</v>
      </c>
      <c r="BJ677" s="19" t="s">
        <v>40</v>
      </c>
      <c r="BK677" s="203">
        <f>ROUND(I677*H677,2)</f>
        <v>0</v>
      </c>
      <c r="BL677" s="19" t="s">
        <v>196</v>
      </c>
      <c r="BM677" s="202" t="s">
        <v>779</v>
      </c>
    </row>
    <row r="678" spans="1:65" s="2" customFormat="1" ht="96">
      <c r="A678" s="37"/>
      <c r="B678" s="38"/>
      <c r="C678" s="39"/>
      <c r="D678" s="204" t="s">
        <v>198</v>
      </c>
      <c r="E678" s="39"/>
      <c r="F678" s="205" t="s">
        <v>780</v>
      </c>
      <c r="G678" s="39"/>
      <c r="H678" s="39"/>
      <c r="I678" s="112"/>
      <c r="J678" s="39"/>
      <c r="K678" s="39"/>
      <c r="L678" s="42"/>
      <c r="M678" s="206"/>
      <c r="N678" s="207"/>
      <c r="O678" s="67"/>
      <c r="P678" s="67"/>
      <c r="Q678" s="67"/>
      <c r="R678" s="67"/>
      <c r="S678" s="67"/>
      <c r="T678" s="68"/>
      <c r="U678" s="37"/>
      <c r="V678" s="37"/>
      <c r="W678" s="37"/>
      <c r="X678" s="37"/>
      <c r="Y678" s="37"/>
      <c r="Z678" s="37"/>
      <c r="AA678" s="37"/>
      <c r="AB678" s="37"/>
      <c r="AC678" s="37"/>
      <c r="AD678" s="37"/>
      <c r="AE678" s="37"/>
      <c r="AT678" s="19" t="s">
        <v>198</v>
      </c>
      <c r="AU678" s="19" t="s">
        <v>90</v>
      </c>
    </row>
    <row r="679" spans="1:65" s="13" customFormat="1" ht="10.199999999999999">
      <c r="B679" s="208"/>
      <c r="C679" s="209"/>
      <c r="D679" s="204" t="s">
        <v>200</v>
      </c>
      <c r="E679" s="210" t="s">
        <v>32</v>
      </c>
      <c r="F679" s="211" t="s">
        <v>202</v>
      </c>
      <c r="G679" s="209"/>
      <c r="H679" s="210" t="s">
        <v>32</v>
      </c>
      <c r="I679" s="212"/>
      <c r="J679" s="209"/>
      <c r="K679" s="209"/>
      <c r="L679" s="213"/>
      <c r="M679" s="214"/>
      <c r="N679" s="215"/>
      <c r="O679" s="215"/>
      <c r="P679" s="215"/>
      <c r="Q679" s="215"/>
      <c r="R679" s="215"/>
      <c r="S679" s="215"/>
      <c r="T679" s="216"/>
      <c r="AT679" s="217" t="s">
        <v>200</v>
      </c>
      <c r="AU679" s="217" t="s">
        <v>90</v>
      </c>
      <c r="AV679" s="13" t="s">
        <v>40</v>
      </c>
      <c r="AW679" s="13" t="s">
        <v>38</v>
      </c>
      <c r="AX679" s="13" t="s">
        <v>81</v>
      </c>
      <c r="AY679" s="217" t="s">
        <v>189</v>
      </c>
    </row>
    <row r="680" spans="1:65" s="14" customFormat="1" ht="10.199999999999999">
      <c r="B680" s="218"/>
      <c r="C680" s="219"/>
      <c r="D680" s="204" t="s">
        <v>200</v>
      </c>
      <c r="E680" s="220" t="s">
        <v>32</v>
      </c>
      <c r="F680" s="221" t="s">
        <v>781</v>
      </c>
      <c r="G680" s="219"/>
      <c r="H680" s="222">
        <v>6</v>
      </c>
      <c r="I680" s="223"/>
      <c r="J680" s="219"/>
      <c r="K680" s="219"/>
      <c r="L680" s="224"/>
      <c r="M680" s="225"/>
      <c r="N680" s="226"/>
      <c r="O680" s="226"/>
      <c r="P680" s="226"/>
      <c r="Q680" s="226"/>
      <c r="R680" s="226"/>
      <c r="S680" s="226"/>
      <c r="T680" s="227"/>
      <c r="AT680" s="228" t="s">
        <v>200</v>
      </c>
      <c r="AU680" s="228" t="s">
        <v>90</v>
      </c>
      <c r="AV680" s="14" t="s">
        <v>90</v>
      </c>
      <c r="AW680" s="14" t="s">
        <v>38</v>
      </c>
      <c r="AX680" s="14" t="s">
        <v>81</v>
      </c>
      <c r="AY680" s="228" t="s">
        <v>189</v>
      </c>
    </row>
    <row r="681" spans="1:65" s="15" customFormat="1" ht="10.199999999999999">
      <c r="B681" s="229"/>
      <c r="C681" s="230"/>
      <c r="D681" s="204" t="s">
        <v>200</v>
      </c>
      <c r="E681" s="231" t="s">
        <v>32</v>
      </c>
      <c r="F681" s="232" t="s">
        <v>204</v>
      </c>
      <c r="G681" s="230"/>
      <c r="H681" s="233">
        <v>6</v>
      </c>
      <c r="I681" s="234"/>
      <c r="J681" s="230"/>
      <c r="K681" s="230"/>
      <c r="L681" s="235"/>
      <c r="M681" s="236"/>
      <c r="N681" s="237"/>
      <c r="O681" s="237"/>
      <c r="P681" s="237"/>
      <c r="Q681" s="237"/>
      <c r="R681" s="237"/>
      <c r="S681" s="237"/>
      <c r="T681" s="238"/>
      <c r="AT681" s="239" t="s">
        <v>200</v>
      </c>
      <c r="AU681" s="239" t="s">
        <v>90</v>
      </c>
      <c r="AV681" s="15" t="s">
        <v>196</v>
      </c>
      <c r="AW681" s="15" t="s">
        <v>38</v>
      </c>
      <c r="AX681" s="15" t="s">
        <v>40</v>
      </c>
      <c r="AY681" s="239" t="s">
        <v>189</v>
      </c>
    </row>
    <row r="682" spans="1:65" s="2" customFormat="1" ht="21.75" customHeight="1">
      <c r="A682" s="37"/>
      <c r="B682" s="38"/>
      <c r="C682" s="191" t="s">
        <v>782</v>
      </c>
      <c r="D682" s="191" t="s">
        <v>191</v>
      </c>
      <c r="E682" s="192" t="s">
        <v>783</v>
      </c>
      <c r="F682" s="193" t="s">
        <v>784</v>
      </c>
      <c r="G682" s="194" t="s">
        <v>194</v>
      </c>
      <c r="H682" s="195">
        <v>1</v>
      </c>
      <c r="I682" s="196"/>
      <c r="J682" s="197">
        <f>ROUND(I682*H682,2)</f>
        <v>0</v>
      </c>
      <c r="K682" s="193" t="s">
        <v>195</v>
      </c>
      <c r="L682" s="42"/>
      <c r="M682" s="198" t="s">
        <v>32</v>
      </c>
      <c r="N682" s="199" t="s">
        <v>52</v>
      </c>
      <c r="O682" s="67"/>
      <c r="P682" s="200">
        <f>O682*H682</f>
        <v>0</v>
      </c>
      <c r="Q682" s="200">
        <v>0.31108000000000002</v>
      </c>
      <c r="R682" s="200">
        <f>Q682*H682</f>
        <v>0.31108000000000002</v>
      </c>
      <c r="S682" s="200">
        <v>0</v>
      </c>
      <c r="T682" s="201">
        <f>S682*H682</f>
        <v>0</v>
      </c>
      <c r="U682" s="37"/>
      <c r="V682" s="37"/>
      <c r="W682" s="37"/>
      <c r="X682" s="37"/>
      <c r="Y682" s="37"/>
      <c r="Z682" s="37"/>
      <c r="AA682" s="37"/>
      <c r="AB682" s="37"/>
      <c r="AC682" s="37"/>
      <c r="AD682" s="37"/>
      <c r="AE682" s="37"/>
      <c r="AR682" s="202" t="s">
        <v>196</v>
      </c>
      <c r="AT682" s="202" t="s">
        <v>191</v>
      </c>
      <c r="AU682" s="202" t="s">
        <v>90</v>
      </c>
      <c r="AY682" s="19" t="s">
        <v>189</v>
      </c>
      <c r="BE682" s="203">
        <f>IF(N682="základní",J682,0)</f>
        <v>0</v>
      </c>
      <c r="BF682" s="203">
        <f>IF(N682="snížená",J682,0)</f>
        <v>0</v>
      </c>
      <c r="BG682" s="203">
        <f>IF(N682="zákl. přenesená",J682,0)</f>
        <v>0</v>
      </c>
      <c r="BH682" s="203">
        <f>IF(N682="sníž. přenesená",J682,0)</f>
        <v>0</v>
      </c>
      <c r="BI682" s="203">
        <f>IF(N682="nulová",J682,0)</f>
        <v>0</v>
      </c>
      <c r="BJ682" s="19" t="s">
        <v>40</v>
      </c>
      <c r="BK682" s="203">
        <f>ROUND(I682*H682,2)</f>
        <v>0</v>
      </c>
      <c r="BL682" s="19" t="s">
        <v>196</v>
      </c>
      <c r="BM682" s="202" t="s">
        <v>785</v>
      </c>
    </row>
    <row r="683" spans="1:65" s="2" customFormat="1" ht="96">
      <c r="A683" s="37"/>
      <c r="B683" s="38"/>
      <c r="C683" s="39"/>
      <c r="D683" s="204" t="s">
        <v>198</v>
      </c>
      <c r="E683" s="39"/>
      <c r="F683" s="205" t="s">
        <v>780</v>
      </c>
      <c r="G683" s="39"/>
      <c r="H683" s="39"/>
      <c r="I683" s="112"/>
      <c r="J683" s="39"/>
      <c r="K683" s="39"/>
      <c r="L683" s="42"/>
      <c r="M683" s="206"/>
      <c r="N683" s="207"/>
      <c r="O683" s="67"/>
      <c r="P683" s="67"/>
      <c r="Q683" s="67"/>
      <c r="R683" s="67"/>
      <c r="S683" s="67"/>
      <c r="T683" s="68"/>
      <c r="U683" s="37"/>
      <c r="V683" s="37"/>
      <c r="W683" s="37"/>
      <c r="X683" s="37"/>
      <c r="Y683" s="37"/>
      <c r="Z683" s="37"/>
      <c r="AA683" s="37"/>
      <c r="AB683" s="37"/>
      <c r="AC683" s="37"/>
      <c r="AD683" s="37"/>
      <c r="AE683" s="37"/>
      <c r="AT683" s="19" t="s">
        <v>198</v>
      </c>
      <c r="AU683" s="19" t="s">
        <v>90</v>
      </c>
    </row>
    <row r="684" spans="1:65" s="13" customFormat="1" ht="10.199999999999999">
      <c r="B684" s="208"/>
      <c r="C684" s="209"/>
      <c r="D684" s="204" t="s">
        <v>200</v>
      </c>
      <c r="E684" s="210" t="s">
        <v>32</v>
      </c>
      <c r="F684" s="211" t="s">
        <v>202</v>
      </c>
      <c r="G684" s="209"/>
      <c r="H684" s="210" t="s">
        <v>32</v>
      </c>
      <c r="I684" s="212"/>
      <c r="J684" s="209"/>
      <c r="K684" s="209"/>
      <c r="L684" s="213"/>
      <c r="M684" s="214"/>
      <c r="N684" s="215"/>
      <c r="O684" s="215"/>
      <c r="P684" s="215"/>
      <c r="Q684" s="215"/>
      <c r="R684" s="215"/>
      <c r="S684" s="215"/>
      <c r="T684" s="216"/>
      <c r="AT684" s="217" t="s">
        <v>200</v>
      </c>
      <c r="AU684" s="217" t="s">
        <v>90</v>
      </c>
      <c r="AV684" s="13" t="s">
        <v>40</v>
      </c>
      <c r="AW684" s="13" t="s">
        <v>38</v>
      </c>
      <c r="AX684" s="13" t="s">
        <v>81</v>
      </c>
      <c r="AY684" s="217" t="s">
        <v>189</v>
      </c>
    </row>
    <row r="685" spans="1:65" s="14" customFormat="1" ht="10.199999999999999">
      <c r="B685" s="218"/>
      <c r="C685" s="219"/>
      <c r="D685" s="204" t="s">
        <v>200</v>
      </c>
      <c r="E685" s="220" t="s">
        <v>32</v>
      </c>
      <c r="F685" s="221" t="s">
        <v>786</v>
      </c>
      <c r="G685" s="219"/>
      <c r="H685" s="222">
        <v>1</v>
      </c>
      <c r="I685" s="223"/>
      <c r="J685" s="219"/>
      <c r="K685" s="219"/>
      <c r="L685" s="224"/>
      <c r="M685" s="225"/>
      <c r="N685" s="226"/>
      <c r="O685" s="226"/>
      <c r="P685" s="226"/>
      <c r="Q685" s="226"/>
      <c r="R685" s="226"/>
      <c r="S685" s="226"/>
      <c r="T685" s="227"/>
      <c r="AT685" s="228" t="s">
        <v>200</v>
      </c>
      <c r="AU685" s="228" t="s">
        <v>90</v>
      </c>
      <c r="AV685" s="14" t="s">
        <v>90</v>
      </c>
      <c r="AW685" s="14" t="s">
        <v>38</v>
      </c>
      <c r="AX685" s="14" t="s">
        <v>81</v>
      </c>
      <c r="AY685" s="228" t="s">
        <v>189</v>
      </c>
    </row>
    <row r="686" spans="1:65" s="15" customFormat="1" ht="10.199999999999999">
      <c r="B686" s="229"/>
      <c r="C686" s="230"/>
      <c r="D686" s="204" t="s">
        <v>200</v>
      </c>
      <c r="E686" s="231" t="s">
        <v>32</v>
      </c>
      <c r="F686" s="232" t="s">
        <v>204</v>
      </c>
      <c r="G686" s="230"/>
      <c r="H686" s="233">
        <v>1</v>
      </c>
      <c r="I686" s="234"/>
      <c r="J686" s="230"/>
      <c r="K686" s="230"/>
      <c r="L686" s="235"/>
      <c r="M686" s="236"/>
      <c r="N686" s="237"/>
      <c r="O686" s="237"/>
      <c r="P686" s="237"/>
      <c r="Q686" s="237"/>
      <c r="R686" s="237"/>
      <c r="S686" s="237"/>
      <c r="T686" s="238"/>
      <c r="AT686" s="239" t="s">
        <v>200</v>
      </c>
      <c r="AU686" s="239" t="s">
        <v>90</v>
      </c>
      <c r="AV686" s="15" t="s">
        <v>196</v>
      </c>
      <c r="AW686" s="15" t="s">
        <v>38</v>
      </c>
      <c r="AX686" s="15" t="s">
        <v>40</v>
      </c>
      <c r="AY686" s="239" t="s">
        <v>189</v>
      </c>
    </row>
    <row r="687" spans="1:65" s="2" customFormat="1" ht="16.5" customHeight="1">
      <c r="A687" s="37"/>
      <c r="B687" s="38"/>
      <c r="C687" s="191" t="s">
        <v>787</v>
      </c>
      <c r="D687" s="191" t="s">
        <v>191</v>
      </c>
      <c r="E687" s="192" t="s">
        <v>788</v>
      </c>
      <c r="F687" s="193" t="s">
        <v>789</v>
      </c>
      <c r="G687" s="194" t="s">
        <v>99</v>
      </c>
      <c r="H687" s="195">
        <v>2.84</v>
      </c>
      <c r="I687" s="196"/>
      <c r="J687" s="197">
        <f>ROUND(I687*H687,2)</f>
        <v>0</v>
      </c>
      <c r="K687" s="193" t="s">
        <v>195</v>
      </c>
      <c r="L687" s="42"/>
      <c r="M687" s="198" t="s">
        <v>32</v>
      </c>
      <c r="N687" s="199" t="s">
        <v>52</v>
      </c>
      <c r="O687" s="67"/>
      <c r="P687" s="200">
        <f>O687*H687</f>
        <v>0</v>
      </c>
      <c r="Q687" s="200">
        <v>2.0000000000000001E-4</v>
      </c>
      <c r="R687" s="200">
        <f>Q687*H687</f>
        <v>5.6800000000000004E-4</v>
      </c>
      <c r="S687" s="200">
        <v>0</v>
      </c>
      <c r="T687" s="201">
        <f>S687*H687</f>
        <v>0</v>
      </c>
      <c r="U687" s="37"/>
      <c r="V687" s="37"/>
      <c r="W687" s="37"/>
      <c r="X687" s="37"/>
      <c r="Y687" s="37"/>
      <c r="Z687" s="37"/>
      <c r="AA687" s="37"/>
      <c r="AB687" s="37"/>
      <c r="AC687" s="37"/>
      <c r="AD687" s="37"/>
      <c r="AE687" s="37"/>
      <c r="AR687" s="202" t="s">
        <v>196</v>
      </c>
      <c r="AT687" s="202" t="s">
        <v>191</v>
      </c>
      <c r="AU687" s="202" t="s">
        <v>90</v>
      </c>
      <c r="AY687" s="19" t="s">
        <v>189</v>
      </c>
      <c r="BE687" s="203">
        <f>IF(N687="základní",J687,0)</f>
        <v>0</v>
      </c>
      <c r="BF687" s="203">
        <f>IF(N687="snížená",J687,0)</f>
        <v>0</v>
      </c>
      <c r="BG687" s="203">
        <f>IF(N687="zákl. přenesená",J687,0)</f>
        <v>0</v>
      </c>
      <c r="BH687" s="203">
        <f>IF(N687="sníž. přenesená",J687,0)</f>
        <v>0</v>
      </c>
      <c r="BI687" s="203">
        <f>IF(N687="nulová",J687,0)</f>
        <v>0</v>
      </c>
      <c r="BJ687" s="19" t="s">
        <v>40</v>
      </c>
      <c r="BK687" s="203">
        <f>ROUND(I687*H687,2)</f>
        <v>0</v>
      </c>
      <c r="BL687" s="19" t="s">
        <v>196</v>
      </c>
      <c r="BM687" s="202" t="s">
        <v>790</v>
      </c>
    </row>
    <row r="688" spans="1:65" s="13" customFormat="1" ht="10.199999999999999">
      <c r="B688" s="208"/>
      <c r="C688" s="209"/>
      <c r="D688" s="204" t="s">
        <v>200</v>
      </c>
      <c r="E688" s="210" t="s">
        <v>32</v>
      </c>
      <c r="F688" s="211" t="s">
        <v>313</v>
      </c>
      <c r="G688" s="209"/>
      <c r="H688" s="210" t="s">
        <v>32</v>
      </c>
      <c r="I688" s="212"/>
      <c r="J688" s="209"/>
      <c r="K688" s="209"/>
      <c r="L688" s="213"/>
      <c r="M688" s="214"/>
      <c r="N688" s="215"/>
      <c r="O688" s="215"/>
      <c r="P688" s="215"/>
      <c r="Q688" s="215"/>
      <c r="R688" s="215"/>
      <c r="S688" s="215"/>
      <c r="T688" s="216"/>
      <c r="AT688" s="217" t="s">
        <v>200</v>
      </c>
      <c r="AU688" s="217" t="s">
        <v>90</v>
      </c>
      <c r="AV688" s="13" t="s">
        <v>40</v>
      </c>
      <c r="AW688" s="13" t="s">
        <v>38</v>
      </c>
      <c r="AX688" s="13" t="s">
        <v>81</v>
      </c>
      <c r="AY688" s="217" t="s">
        <v>189</v>
      </c>
    </row>
    <row r="689" spans="1:65" s="13" customFormat="1" ht="10.199999999999999">
      <c r="B689" s="208"/>
      <c r="C689" s="209"/>
      <c r="D689" s="204" t="s">
        <v>200</v>
      </c>
      <c r="E689" s="210" t="s">
        <v>32</v>
      </c>
      <c r="F689" s="211" t="s">
        <v>202</v>
      </c>
      <c r="G689" s="209"/>
      <c r="H689" s="210" t="s">
        <v>32</v>
      </c>
      <c r="I689" s="212"/>
      <c r="J689" s="209"/>
      <c r="K689" s="209"/>
      <c r="L689" s="213"/>
      <c r="M689" s="214"/>
      <c r="N689" s="215"/>
      <c r="O689" s="215"/>
      <c r="P689" s="215"/>
      <c r="Q689" s="215"/>
      <c r="R689" s="215"/>
      <c r="S689" s="215"/>
      <c r="T689" s="216"/>
      <c r="AT689" s="217" t="s">
        <v>200</v>
      </c>
      <c r="AU689" s="217" t="s">
        <v>90</v>
      </c>
      <c r="AV689" s="13" t="s">
        <v>40</v>
      </c>
      <c r="AW689" s="13" t="s">
        <v>38</v>
      </c>
      <c r="AX689" s="13" t="s">
        <v>81</v>
      </c>
      <c r="AY689" s="217" t="s">
        <v>189</v>
      </c>
    </row>
    <row r="690" spans="1:65" s="13" customFormat="1" ht="10.199999999999999">
      <c r="B690" s="208"/>
      <c r="C690" s="209"/>
      <c r="D690" s="204" t="s">
        <v>200</v>
      </c>
      <c r="E690" s="210" t="s">
        <v>32</v>
      </c>
      <c r="F690" s="211" t="s">
        <v>297</v>
      </c>
      <c r="G690" s="209"/>
      <c r="H690" s="210" t="s">
        <v>32</v>
      </c>
      <c r="I690" s="212"/>
      <c r="J690" s="209"/>
      <c r="K690" s="209"/>
      <c r="L690" s="213"/>
      <c r="M690" s="214"/>
      <c r="N690" s="215"/>
      <c r="O690" s="215"/>
      <c r="P690" s="215"/>
      <c r="Q690" s="215"/>
      <c r="R690" s="215"/>
      <c r="S690" s="215"/>
      <c r="T690" s="216"/>
      <c r="AT690" s="217" t="s">
        <v>200</v>
      </c>
      <c r="AU690" s="217" t="s">
        <v>90</v>
      </c>
      <c r="AV690" s="13" t="s">
        <v>40</v>
      </c>
      <c r="AW690" s="13" t="s">
        <v>38</v>
      </c>
      <c r="AX690" s="13" t="s">
        <v>81</v>
      </c>
      <c r="AY690" s="217" t="s">
        <v>189</v>
      </c>
    </row>
    <row r="691" spans="1:65" s="14" customFormat="1" ht="10.199999999999999">
      <c r="B691" s="218"/>
      <c r="C691" s="219"/>
      <c r="D691" s="204" t="s">
        <v>200</v>
      </c>
      <c r="E691" s="220" t="s">
        <v>32</v>
      </c>
      <c r="F691" s="221" t="s">
        <v>754</v>
      </c>
      <c r="G691" s="219"/>
      <c r="H691" s="222">
        <v>2.84</v>
      </c>
      <c r="I691" s="223"/>
      <c r="J691" s="219"/>
      <c r="K691" s="219"/>
      <c r="L691" s="224"/>
      <c r="M691" s="225"/>
      <c r="N691" s="226"/>
      <c r="O691" s="226"/>
      <c r="P691" s="226"/>
      <c r="Q691" s="226"/>
      <c r="R691" s="226"/>
      <c r="S691" s="226"/>
      <c r="T691" s="227"/>
      <c r="AT691" s="228" t="s">
        <v>200</v>
      </c>
      <c r="AU691" s="228" t="s">
        <v>90</v>
      </c>
      <c r="AV691" s="14" t="s">
        <v>90</v>
      </c>
      <c r="AW691" s="14" t="s">
        <v>38</v>
      </c>
      <c r="AX691" s="14" t="s">
        <v>81</v>
      </c>
      <c r="AY691" s="228" t="s">
        <v>189</v>
      </c>
    </row>
    <row r="692" spans="1:65" s="16" customFormat="1" ht="10.199999999999999">
      <c r="B692" s="240"/>
      <c r="C692" s="241"/>
      <c r="D692" s="204" t="s">
        <v>200</v>
      </c>
      <c r="E692" s="242" t="s">
        <v>32</v>
      </c>
      <c r="F692" s="243" t="s">
        <v>315</v>
      </c>
      <c r="G692" s="241"/>
      <c r="H692" s="244">
        <v>2.84</v>
      </c>
      <c r="I692" s="245"/>
      <c r="J692" s="241"/>
      <c r="K692" s="241"/>
      <c r="L692" s="246"/>
      <c r="M692" s="247"/>
      <c r="N692" s="248"/>
      <c r="O692" s="248"/>
      <c r="P692" s="248"/>
      <c r="Q692" s="248"/>
      <c r="R692" s="248"/>
      <c r="S692" s="248"/>
      <c r="T692" s="249"/>
      <c r="AT692" s="250" t="s">
        <v>200</v>
      </c>
      <c r="AU692" s="250" t="s">
        <v>90</v>
      </c>
      <c r="AV692" s="16" t="s">
        <v>101</v>
      </c>
      <c r="AW692" s="16" t="s">
        <v>38</v>
      </c>
      <c r="AX692" s="16" t="s">
        <v>81</v>
      </c>
      <c r="AY692" s="250" t="s">
        <v>189</v>
      </c>
    </row>
    <row r="693" spans="1:65" s="15" customFormat="1" ht="10.199999999999999">
      <c r="B693" s="229"/>
      <c r="C693" s="230"/>
      <c r="D693" s="204" t="s">
        <v>200</v>
      </c>
      <c r="E693" s="231" t="s">
        <v>32</v>
      </c>
      <c r="F693" s="232" t="s">
        <v>204</v>
      </c>
      <c r="G693" s="230"/>
      <c r="H693" s="233">
        <v>2.84</v>
      </c>
      <c r="I693" s="234"/>
      <c r="J693" s="230"/>
      <c r="K693" s="230"/>
      <c r="L693" s="235"/>
      <c r="M693" s="236"/>
      <c r="N693" s="237"/>
      <c r="O693" s="237"/>
      <c r="P693" s="237"/>
      <c r="Q693" s="237"/>
      <c r="R693" s="237"/>
      <c r="S693" s="237"/>
      <c r="T693" s="238"/>
      <c r="AT693" s="239" t="s">
        <v>200</v>
      </c>
      <c r="AU693" s="239" t="s">
        <v>90</v>
      </c>
      <c r="AV693" s="15" t="s">
        <v>196</v>
      </c>
      <c r="AW693" s="15" t="s">
        <v>38</v>
      </c>
      <c r="AX693" s="15" t="s">
        <v>40</v>
      </c>
      <c r="AY693" s="239" t="s">
        <v>189</v>
      </c>
    </row>
    <row r="694" spans="1:65" s="2" customFormat="1" ht="16.5" customHeight="1">
      <c r="A694" s="37"/>
      <c r="B694" s="38"/>
      <c r="C694" s="191" t="s">
        <v>791</v>
      </c>
      <c r="D694" s="191" t="s">
        <v>191</v>
      </c>
      <c r="E694" s="192" t="s">
        <v>792</v>
      </c>
      <c r="F694" s="193" t="s">
        <v>793</v>
      </c>
      <c r="G694" s="194" t="s">
        <v>99</v>
      </c>
      <c r="H694" s="195">
        <v>2.84</v>
      </c>
      <c r="I694" s="196"/>
      <c r="J694" s="197">
        <f>ROUND(I694*H694,2)</f>
        <v>0</v>
      </c>
      <c r="K694" s="193" t="s">
        <v>195</v>
      </c>
      <c r="L694" s="42"/>
      <c r="M694" s="198" t="s">
        <v>32</v>
      </c>
      <c r="N694" s="199" t="s">
        <v>52</v>
      </c>
      <c r="O694" s="67"/>
      <c r="P694" s="200">
        <f>O694*H694</f>
        <v>0</v>
      </c>
      <c r="Q694" s="200">
        <v>1.2999999999999999E-4</v>
      </c>
      <c r="R694" s="200">
        <f>Q694*H694</f>
        <v>3.6919999999999998E-4</v>
      </c>
      <c r="S694" s="200">
        <v>0</v>
      </c>
      <c r="T694" s="201">
        <f>S694*H694</f>
        <v>0</v>
      </c>
      <c r="U694" s="37"/>
      <c r="V694" s="37"/>
      <c r="W694" s="37"/>
      <c r="X694" s="37"/>
      <c r="Y694" s="37"/>
      <c r="Z694" s="37"/>
      <c r="AA694" s="37"/>
      <c r="AB694" s="37"/>
      <c r="AC694" s="37"/>
      <c r="AD694" s="37"/>
      <c r="AE694" s="37"/>
      <c r="AR694" s="202" t="s">
        <v>196</v>
      </c>
      <c r="AT694" s="202" t="s">
        <v>191</v>
      </c>
      <c r="AU694" s="202" t="s">
        <v>90</v>
      </c>
      <c r="AY694" s="19" t="s">
        <v>189</v>
      </c>
      <c r="BE694" s="203">
        <f>IF(N694="základní",J694,0)</f>
        <v>0</v>
      </c>
      <c r="BF694" s="203">
        <f>IF(N694="snížená",J694,0)</f>
        <v>0</v>
      </c>
      <c r="BG694" s="203">
        <f>IF(N694="zákl. přenesená",J694,0)</f>
        <v>0</v>
      </c>
      <c r="BH694" s="203">
        <f>IF(N694="sníž. přenesená",J694,0)</f>
        <v>0</v>
      </c>
      <c r="BI694" s="203">
        <f>IF(N694="nulová",J694,0)</f>
        <v>0</v>
      </c>
      <c r="BJ694" s="19" t="s">
        <v>40</v>
      </c>
      <c r="BK694" s="203">
        <f>ROUND(I694*H694,2)</f>
        <v>0</v>
      </c>
      <c r="BL694" s="19" t="s">
        <v>196</v>
      </c>
      <c r="BM694" s="202" t="s">
        <v>794</v>
      </c>
    </row>
    <row r="695" spans="1:65" s="12" customFormat="1" ht="22.8" customHeight="1">
      <c r="B695" s="175"/>
      <c r="C695" s="176"/>
      <c r="D695" s="177" t="s">
        <v>80</v>
      </c>
      <c r="E695" s="189" t="s">
        <v>242</v>
      </c>
      <c r="F695" s="189" t="s">
        <v>795</v>
      </c>
      <c r="G695" s="176"/>
      <c r="H695" s="176"/>
      <c r="I695" s="179"/>
      <c r="J695" s="190">
        <f>BK695</f>
        <v>0</v>
      </c>
      <c r="K695" s="176"/>
      <c r="L695" s="181"/>
      <c r="M695" s="182"/>
      <c r="N695" s="183"/>
      <c r="O695" s="183"/>
      <c r="P695" s="184">
        <f>SUM(P696:P853)</f>
        <v>0</v>
      </c>
      <c r="Q695" s="183"/>
      <c r="R695" s="184">
        <f>SUM(R696:R853)</f>
        <v>99.563719540000008</v>
      </c>
      <c r="S695" s="183"/>
      <c r="T695" s="185">
        <f>SUM(T696:T853)</f>
        <v>14.576000000000002</v>
      </c>
      <c r="AR695" s="186" t="s">
        <v>40</v>
      </c>
      <c r="AT695" s="187" t="s">
        <v>80</v>
      </c>
      <c r="AU695" s="187" t="s">
        <v>40</v>
      </c>
      <c r="AY695" s="186" t="s">
        <v>189</v>
      </c>
      <c r="BK695" s="188">
        <f>SUM(BK696:BK853)</f>
        <v>0</v>
      </c>
    </row>
    <row r="696" spans="1:65" s="2" customFormat="1" ht="33" customHeight="1">
      <c r="A696" s="37"/>
      <c r="B696" s="38"/>
      <c r="C696" s="191" t="s">
        <v>796</v>
      </c>
      <c r="D696" s="191" t="s">
        <v>191</v>
      </c>
      <c r="E696" s="192" t="s">
        <v>797</v>
      </c>
      <c r="F696" s="193" t="s">
        <v>798</v>
      </c>
      <c r="G696" s="194" t="s">
        <v>99</v>
      </c>
      <c r="H696" s="195">
        <v>286.93700000000001</v>
      </c>
      <c r="I696" s="196"/>
      <c r="J696" s="197">
        <f>ROUND(I696*H696,2)</f>
        <v>0</v>
      </c>
      <c r="K696" s="193" t="s">
        <v>195</v>
      </c>
      <c r="L696" s="42"/>
      <c r="M696" s="198" t="s">
        <v>32</v>
      </c>
      <c r="N696" s="199" t="s">
        <v>52</v>
      </c>
      <c r="O696" s="67"/>
      <c r="P696" s="200">
        <f>O696*H696</f>
        <v>0</v>
      </c>
      <c r="Q696" s="200">
        <v>8.0879999999999994E-2</v>
      </c>
      <c r="R696" s="200">
        <f>Q696*H696</f>
        <v>23.207464559999998</v>
      </c>
      <c r="S696" s="200">
        <v>0</v>
      </c>
      <c r="T696" s="201">
        <f>S696*H696</f>
        <v>0</v>
      </c>
      <c r="U696" s="37"/>
      <c r="V696" s="37"/>
      <c r="W696" s="37"/>
      <c r="X696" s="37"/>
      <c r="Y696" s="37"/>
      <c r="Z696" s="37"/>
      <c r="AA696" s="37"/>
      <c r="AB696" s="37"/>
      <c r="AC696" s="37"/>
      <c r="AD696" s="37"/>
      <c r="AE696" s="37"/>
      <c r="AR696" s="202" t="s">
        <v>196</v>
      </c>
      <c r="AT696" s="202" t="s">
        <v>191</v>
      </c>
      <c r="AU696" s="202" t="s">
        <v>90</v>
      </c>
      <c r="AY696" s="19" t="s">
        <v>189</v>
      </c>
      <c r="BE696" s="203">
        <f>IF(N696="základní",J696,0)</f>
        <v>0</v>
      </c>
      <c r="BF696" s="203">
        <f>IF(N696="snížená",J696,0)</f>
        <v>0</v>
      </c>
      <c r="BG696" s="203">
        <f>IF(N696="zákl. přenesená",J696,0)</f>
        <v>0</v>
      </c>
      <c r="BH696" s="203">
        <f>IF(N696="sníž. přenesená",J696,0)</f>
        <v>0</v>
      </c>
      <c r="BI696" s="203">
        <f>IF(N696="nulová",J696,0)</f>
        <v>0</v>
      </c>
      <c r="BJ696" s="19" t="s">
        <v>40</v>
      </c>
      <c r="BK696" s="203">
        <f>ROUND(I696*H696,2)</f>
        <v>0</v>
      </c>
      <c r="BL696" s="19" t="s">
        <v>196</v>
      </c>
      <c r="BM696" s="202" t="s">
        <v>799</v>
      </c>
    </row>
    <row r="697" spans="1:65" s="2" customFormat="1" ht="76.8">
      <c r="A697" s="37"/>
      <c r="B697" s="38"/>
      <c r="C697" s="39"/>
      <c r="D697" s="204" t="s">
        <v>198</v>
      </c>
      <c r="E697" s="39"/>
      <c r="F697" s="205" t="s">
        <v>800</v>
      </c>
      <c r="G697" s="39"/>
      <c r="H697" s="39"/>
      <c r="I697" s="112"/>
      <c r="J697" s="39"/>
      <c r="K697" s="39"/>
      <c r="L697" s="42"/>
      <c r="M697" s="206"/>
      <c r="N697" s="207"/>
      <c r="O697" s="67"/>
      <c r="P697" s="67"/>
      <c r="Q697" s="67"/>
      <c r="R697" s="67"/>
      <c r="S697" s="67"/>
      <c r="T697" s="68"/>
      <c r="U697" s="37"/>
      <c r="V697" s="37"/>
      <c r="W697" s="37"/>
      <c r="X697" s="37"/>
      <c r="Y697" s="37"/>
      <c r="Z697" s="37"/>
      <c r="AA697" s="37"/>
      <c r="AB697" s="37"/>
      <c r="AC697" s="37"/>
      <c r="AD697" s="37"/>
      <c r="AE697" s="37"/>
      <c r="AT697" s="19" t="s">
        <v>198</v>
      </c>
      <c r="AU697" s="19" t="s">
        <v>90</v>
      </c>
    </row>
    <row r="698" spans="1:65" s="13" customFormat="1" ht="10.199999999999999">
      <c r="B698" s="208"/>
      <c r="C698" s="209"/>
      <c r="D698" s="204" t="s">
        <v>200</v>
      </c>
      <c r="E698" s="210" t="s">
        <v>32</v>
      </c>
      <c r="F698" s="211" t="s">
        <v>671</v>
      </c>
      <c r="G698" s="209"/>
      <c r="H698" s="210" t="s">
        <v>32</v>
      </c>
      <c r="I698" s="212"/>
      <c r="J698" s="209"/>
      <c r="K698" s="209"/>
      <c r="L698" s="213"/>
      <c r="M698" s="214"/>
      <c r="N698" s="215"/>
      <c r="O698" s="215"/>
      <c r="P698" s="215"/>
      <c r="Q698" s="215"/>
      <c r="R698" s="215"/>
      <c r="S698" s="215"/>
      <c r="T698" s="216"/>
      <c r="AT698" s="217" t="s">
        <v>200</v>
      </c>
      <c r="AU698" s="217" t="s">
        <v>90</v>
      </c>
      <c r="AV698" s="13" t="s">
        <v>40</v>
      </c>
      <c r="AW698" s="13" t="s">
        <v>38</v>
      </c>
      <c r="AX698" s="13" t="s">
        <v>81</v>
      </c>
      <c r="AY698" s="217" t="s">
        <v>189</v>
      </c>
    </row>
    <row r="699" spans="1:65" s="13" customFormat="1" ht="10.199999999999999">
      <c r="B699" s="208"/>
      <c r="C699" s="209"/>
      <c r="D699" s="204" t="s">
        <v>200</v>
      </c>
      <c r="E699" s="210" t="s">
        <v>32</v>
      </c>
      <c r="F699" s="211" t="s">
        <v>202</v>
      </c>
      <c r="G699" s="209"/>
      <c r="H699" s="210" t="s">
        <v>32</v>
      </c>
      <c r="I699" s="212"/>
      <c r="J699" s="209"/>
      <c r="K699" s="209"/>
      <c r="L699" s="213"/>
      <c r="M699" s="214"/>
      <c r="N699" s="215"/>
      <c r="O699" s="215"/>
      <c r="P699" s="215"/>
      <c r="Q699" s="215"/>
      <c r="R699" s="215"/>
      <c r="S699" s="215"/>
      <c r="T699" s="216"/>
      <c r="AT699" s="217" t="s">
        <v>200</v>
      </c>
      <c r="AU699" s="217" t="s">
        <v>90</v>
      </c>
      <c r="AV699" s="13" t="s">
        <v>40</v>
      </c>
      <c r="AW699" s="13" t="s">
        <v>38</v>
      </c>
      <c r="AX699" s="13" t="s">
        <v>81</v>
      </c>
      <c r="AY699" s="217" t="s">
        <v>189</v>
      </c>
    </row>
    <row r="700" spans="1:65" s="13" customFormat="1" ht="10.199999999999999">
      <c r="B700" s="208"/>
      <c r="C700" s="209"/>
      <c r="D700" s="204" t="s">
        <v>200</v>
      </c>
      <c r="E700" s="210" t="s">
        <v>32</v>
      </c>
      <c r="F700" s="211" t="s">
        <v>297</v>
      </c>
      <c r="G700" s="209"/>
      <c r="H700" s="210" t="s">
        <v>32</v>
      </c>
      <c r="I700" s="212"/>
      <c r="J700" s="209"/>
      <c r="K700" s="209"/>
      <c r="L700" s="213"/>
      <c r="M700" s="214"/>
      <c r="N700" s="215"/>
      <c r="O700" s="215"/>
      <c r="P700" s="215"/>
      <c r="Q700" s="215"/>
      <c r="R700" s="215"/>
      <c r="S700" s="215"/>
      <c r="T700" s="216"/>
      <c r="AT700" s="217" t="s">
        <v>200</v>
      </c>
      <c r="AU700" s="217" t="s">
        <v>90</v>
      </c>
      <c r="AV700" s="13" t="s">
        <v>40</v>
      </c>
      <c r="AW700" s="13" t="s">
        <v>38</v>
      </c>
      <c r="AX700" s="13" t="s">
        <v>81</v>
      </c>
      <c r="AY700" s="217" t="s">
        <v>189</v>
      </c>
    </row>
    <row r="701" spans="1:65" s="14" customFormat="1" ht="10.199999999999999">
      <c r="B701" s="218"/>
      <c r="C701" s="219"/>
      <c r="D701" s="204" t="s">
        <v>200</v>
      </c>
      <c r="E701" s="220" t="s">
        <v>32</v>
      </c>
      <c r="F701" s="221" t="s">
        <v>801</v>
      </c>
      <c r="G701" s="219"/>
      <c r="H701" s="222">
        <v>11.7</v>
      </c>
      <c r="I701" s="223"/>
      <c r="J701" s="219"/>
      <c r="K701" s="219"/>
      <c r="L701" s="224"/>
      <c r="M701" s="225"/>
      <c r="N701" s="226"/>
      <c r="O701" s="226"/>
      <c r="P701" s="226"/>
      <c r="Q701" s="226"/>
      <c r="R701" s="226"/>
      <c r="S701" s="226"/>
      <c r="T701" s="227"/>
      <c r="AT701" s="228" t="s">
        <v>200</v>
      </c>
      <c r="AU701" s="228" t="s">
        <v>90</v>
      </c>
      <c r="AV701" s="14" t="s">
        <v>90</v>
      </c>
      <c r="AW701" s="14" t="s">
        <v>38</v>
      </c>
      <c r="AX701" s="14" t="s">
        <v>81</v>
      </c>
      <c r="AY701" s="228" t="s">
        <v>189</v>
      </c>
    </row>
    <row r="702" spans="1:65" s="14" customFormat="1" ht="10.199999999999999">
      <c r="B702" s="218"/>
      <c r="C702" s="219"/>
      <c r="D702" s="204" t="s">
        <v>200</v>
      </c>
      <c r="E702" s="220" t="s">
        <v>32</v>
      </c>
      <c r="F702" s="221" t="s">
        <v>802</v>
      </c>
      <c r="G702" s="219"/>
      <c r="H702" s="222">
        <v>5.7249999999999996</v>
      </c>
      <c r="I702" s="223"/>
      <c r="J702" s="219"/>
      <c r="K702" s="219"/>
      <c r="L702" s="224"/>
      <c r="M702" s="225"/>
      <c r="N702" s="226"/>
      <c r="O702" s="226"/>
      <c r="P702" s="226"/>
      <c r="Q702" s="226"/>
      <c r="R702" s="226"/>
      <c r="S702" s="226"/>
      <c r="T702" s="227"/>
      <c r="AT702" s="228" t="s">
        <v>200</v>
      </c>
      <c r="AU702" s="228" t="s">
        <v>90</v>
      </c>
      <c r="AV702" s="14" t="s">
        <v>90</v>
      </c>
      <c r="AW702" s="14" t="s">
        <v>38</v>
      </c>
      <c r="AX702" s="14" t="s">
        <v>81</v>
      </c>
      <c r="AY702" s="228" t="s">
        <v>189</v>
      </c>
    </row>
    <row r="703" spans="1:65" s="16" customFormat="1" ht="10.199999999999999">
      <c r="B703" s="240"/>
      <c r="C703" s="241"/>
      <c r="D703" s="204" t="s">
        <v>200</v>
      </c>
      <c r="E703" s="242" t="s">
        <v>32</v>
      </c>
      <c r="F703" s="243" t="s">
        <v>672</v>
      </c>
      <c r="G703" s="241"/>
      <c r="H703" s="244">
        <v>17.425000000000001</v>
      </c>
      <c r="I703" s="245"/>
      <c r="J703" s="241"/>
      <c r="K703" s="241"/>
      <c r="L703" s="246"/>
      <c r="M703" s="247"/>
      <c r="N703" s="248"/>
      <c r="O703" s="248"/>
      <c r="P703" s="248"/>
      <c r="Q703" s="248"/>
      <c r="R703" s="248"/>
      <c r="S703" s="248"/>
      <c r="T703" s="249"/>
      <c r="AT703" s="250" t="s">
        <v>200</v>
      </c>
      <c r="AU703" s="250" t="s">
        <v>90</v>
      </c>
      <c r="AV703" s="16" t="s">
        <v>101</v>
      </c>
      <c r="AW703" s="16" t="s">
        <v>38</v>
      </c>
      <c r="AX703" s="16" t="s">
        <v>81</v>
      </c>
      <c r="AY703" s="250" t="s">
        <v>189</v>
      </c>
    </row>
    <row r="704" spans="1:65" s="13" customFormat="1" ht="10.199999999999999">
      <c r="B704" s="208"/>
      <c r="C704" s="209"/>
      <c r="D704" s="204" t="s">
        <v>200</v>
      </c>
      <c r="E704" s="210" t="s">
        <v>32</v>
      </c>
      <c r="F704" s="211" t="s">
        <v>615</v>
      </c>
      <c r="G704" s="209"/>
      <c r="H704" s="210" t="s">
        <v>32</v>
      </c>
      <c r="I704" s="212"/>
      <c r="J704" s="209"/>
      <c r="K704" s="209"/>
      <c r="L704" s="213"/>
      <c r="M704" s="214"/>
      <c r="N704" s="215"/>
      <c r="O704" s="215"/>
      <c r="P704" s="215"/>
      <c r="Q704" s="215"/>
      <c r="R704" s="215"/>
      <c r="S704" s="215"/>
      <c r="T704" s="216"/>
      <c r="AT704" s="217" t="s">
        <v>200</v>
      </c>
      <c r="AU704" s="217" t="s">
        <v>90</v>
      </c>
      <c r="AV704" s="13" t="s">
        <v>40</v>
      </c>
      <c r="AW704" s="13" t="s">
        <v>38</v>
      </c>
      <c r="AX704" s="13" t="s">
        <v>81</v>
      </c>
      <c r="AY704" s="217" t="s">
        <v>189</v>
      </c>
    </row>
    <row r="705" spans="1:65" s="13" customFormat="1" ht="10.199999999999999">
      <c r="B705" s="208"/>
      <c r="C705" s="209"/>
      <c r="D705" s="204" t="s">
        <v>200</v>
      </c>
      <c r="E705" s="210" t="s">
        <v>32</v>
      </c>
      <c r="F705" s="211" t="s">
        <v>202</v>
      </c>
      <c r="G705" s="209"/>
      <c r="H705" s="210" t="s">
        <v>32</v>
      </c>
      <c r="I705" s="212"/>
      <c r="J705" s="209"/>
      <c r="K705" s="209"/>
      <c r="L705" s="213"/>
      <c r="M705" s="214"/>
      <c r="N705" s="215"/>
      <c r="O705" s="215"/>
      <c r="P705" s="215"/>
      <c r="Q705" s="215"/>
      <c r="R705" s="215"/>
      <c r="S705" s="215"/>
      <c r="T705" s="216"/>
      <c r="AT705" s="217" t="s">
        <v>200</v>
      </c>
      <c r="AU705" s="217" t="s">
        <v>90</v>
      </c>
      <c r="AV705" s="13" t="s">
        <v>40</v>
      </c>
      <c r="AW705" s="13" t="s">
        <v>38</v>
      </c>
      <c r="AX705" s="13" t="s">
        <v>81</v>
      </c>
      <c r="AY705" s="217" t="s">
        <v>189</v>
      </c>
    </row>
    <row r="706" spans="1:65" s="13" customFormat="1" ht="10.199999999999999">
      <c r="B706" s="208"/>
      <c r="C706" s="209"/>
      <c r="D706" s="204" t="s">
        <v>200</v>
      </c>
      <c r="E706" s="210" t="s">
        <v>32</v>
      </c>
      <c r="F706" s="211" t="s">
        <v>297</v>
      </c>
      <c r="G706" s="209"/>
      <c r="H706" s="210" t="s">
        <v>32</v>
      </c>
      <c r="I706" s="212"/>
      <c r="J706" s="209"/>
      <c r="K706" s="209"/>
      <c r="L706" s="213"/>
      <c r="M706" s="214"/>
      <c r="N706" s="215"/>
      <c r="O706" s="215"/>
      <c r="P706" s="215"/>
      <c r="Q706" s="215"/>
      <c r="R706" s="215"/>
      <c r="S706" s="215"/>
      <c r="T706" s="216"/>
      <c r="AT706" s="217" t="s">
        <v>200</v>
      </c>
      <c r="AU706" s="217" t="s">
        <v>90</v>
      </c>
      <c r="AV706" s="13" t="s">
        <v>40</v>
      </c>
      <c r="AW706" s="13" t="s">
        <v>38</v>
      </c>
      <c r="AX706" s="13" t="s">
        <v>81</v>
      </c>
      <c r="AY706" s="217" t="s">
        <v>189</v>
      </c>
    </row>
    <row r="707" spans="1:65" s="14" customFormat="1" ht="10.199999999999999">
      <c r="B707" s="218"/>
      <c r="C707" s="219"/>
      <c r="D707" s="204" t="s">
        <v>200</v>
      </c>
      <c r="E707" s="220" t="s">
        <v>32</v>
      </c>
      <c r="F707" s="221" t="s">
        <v>803</v>
      </c>
      <c r="G707" s="219"/>
      <c r="H707" s="222">
        <v>178.1</v>
      </c>
      <c r="I707" s="223"/>
      <c r="J707" s="219"/>
      <c r="K707" s="219"/>
      <c r="L707" s="224"/>
      <c r="M707" s="225"/>
      <c r="N707" s="226"/>
      <c r="O707" s="226"/>
      <c r="P707" s="226"/>
      <c r="Q707" s="226"/>
      <c r="R707" s="226"/>
      <c r="S707" s="226"/>
      <c r="T707" s="227"/>
      <c r="AT707" s="228" t="s">
        <v>200</v>
      </c>
      <c r="AU707" s="228" t="s">
        <v>90</v>
      </c>
      <c r="AV707" s="14" t="s">
        <v>90</v>
      </c>
      <c r="AW707" s="14" t="s">
        <v>38</v>
      </c>
      <c r="AX707" s="14" t="s">
        <v>81</v>
      </c>
      <c r="AY707" s="228" t="s">
        <v>189</v>
      </c>
    </row>
    <row r="708" spans="1:65" s="14" customFormat="1" ht="10.199999999999999">
      <c r="B708" s="218"/>
      <c r="C708" s="219"/>
      <c r="D708" s="204" t="s">
        <v>200</v>
      </c>
      <c r="E708" s="220" t="s">
        <v>32</v>
      </c>
      <c r="F708" s="221" t="s">
        <v>804</v>
      </c>
      <c r="G708" s="219"/>
      <c r="H708" s="222">
        <v>91.412000000000006</v>
      </c>
      <c r="I708" s="223"/>
      <c r="J708" s="219"/>
      <c r="K708" s="219"/>
      <c r="L708" s="224"/>
      <c r="M708" s="225"/>
      <c r="N708" s="226"/>
      <c r="O708" s="226"/>
      <c r="P708" s="226"/>
      <c r="Q708" s="226"/>
      <c r="R708" s="226"/>
      <c r="S708" s="226"/>
      <c r="T708" s="227"/>
      <c r="AT708" s="228" t="s">
        <v>200</v>
      </c>
      <c r="AU708" s="228" t="s">
        <v>90</v>
      </c>
      <c r="AV708" s="14" t="s">
        <v>90</v>
      </c>
      <c r="AW708" s="14" t="s">
        <v>38</v>
      </c>
      <c r="AX708" s="14" t="s">
        <v>81</v>
      </c>
      <c r="AY708" s="228" t="s">
        <v>189</v>
      </c>
    </row>
    <row r="709" spans="1:65" s="16" customFormat="1" ht="10.199999999999999">
      <c r="B709" s="240"/>
      <c r="C709" s="241"/>
      <c r="D709" s="204" t="s">
        <v>200</v>
      </c>
      <c r="E709" s="242" t="s">
        <v>32</v>
      </c>
      <c r="F709" s="243" t="s">
        <v>741</v>
      </c>
      <c r="G709" s="241"/>
      <c r="H709" s="244">
        <v>269.512</v>
      </c>
      <c r="I709" s="245"/>
      <c r="J709" s="241"/>
      <c r="K709" s="241"/>
      <c r="L709" s="246"/>
      <c r="M709" s="247"/>
      <c r="N709" s="248"/>
      <c r="O709" s="248"/>
      <c r="P709" s="248"/>
      <c r="Q709" s="248"/>
      <c r="R709" s="248"/>
      <c r="S709" s="248"/>
      <c r="T709" s="249"/>
      <c r="AT709" s="250" t="s">
        <v>200</v>
      </c>
      <c r="AU709" s="250" t="s">
        <v>90</v>
      </c>
      <c r="AV709" s="16" t="s">
        <v>101</v>
      </c>
      <c r="AW709" s="16" t="s">
        <v>38</v>
      </c>
      <c r="AX709" s="16" t="s">
        <v>81</v>
      </c>
      <c r="AY709" s="250" t="s">
        <v>189</v>
      </c>
    </row>
    <row r="710" spans="1:65" s="15" customFormat="1" ht="10.199999999999999">
      <c r="B710" s="229"/>
      <c r="C710" s="230"/>
      <c r="D710" s="204" t="s">
        <v>200</v>
      </c>
      <c r="E710" s="231" t="s">
        <v>32</v>
      </c>
      <c r="F710" s="232" t="s">
        <v>204</v>
      </c>
      <c r="G710" s="230"/>
      <c r="H710" s="233">
        <v>286.93700000000001</v>
      </c>
      <c r="I710" s="234"/>
      <c r="J710" s="230"/>
      <c r="K710" s="230"/>
      <c r="L710" s="235"/>
      <c r="M710" s="236"/>
      <c r="N710" s="237"/>
      <c r="O710" s="237"/>
      <c r="P710" s="237"/>
      <c r="Q710" s="237"/>
      <c r="R710" s="237"/>
      <c r="S710" s="237"/>
      <c r="T710" s="238"/>
      <c r="AT710" s="239" t="s">
        <v>200</v>
      </c>
      <c r="AU710" s="239" t="s">
        <v>90</v>
      </c>
      <c r="AV710" s="15" t="s">
        <v>196</v>
      </c>
      <c r="AW710" s="15" t="s">
        <v>38</v>
      </c>
      <c r="AX710" s="15" t="s">
        <v>40</v>
      </c>
      <c r="AY710" s="239" t="s">
        <v>189</v>
      </c>
    </row>
    <row r="711" spans="1:65" s="2" customFormat="1" ht="16.5" customHeight="1">
      <c r="A711" s="37"/>
      <c r="B711" s="38"/>
      <c r="C711" s="251" t="s">
        <v>805</v>
      </c>
      <c r="D711" s="251" t="s">
        <v>418</v>
      </c>
      <c r="E711" s="252" t="s">
        <v>806</v>
      </c>
      <c r="F711" s="253" t="s">
        <v>807</v>
      </c>
      <c r="G711" s="254" t="s">
        <v>117</v>
      </c>
      <c r="H711" s="255">
        <v>39.098999999999997</v>
      </c>
      <c r="I711" s="256"/>
      <c r="J711" s="257">
        <f>ROUND(I711*H711,2)</f>
        <v>0</v>
      </c>
      <c r="K711" s="253" t="s">
        <v>32</v>
      </c>
      <c r="L711" s="258"/>
      <c r="M711" s="259" t="s">
        <v>32</v>
      </c>
      <c r="N711" s="260" t="s">
        <v>52</v>
      </c>
      <c r="O711" s="67"/>
      <c r="P711" s="200">
        <f>O711*H711</f>
        <v>0</v>
      </c>
      <c r="Q711" s="200">
        <v>0.108</v>
      </c>
      <c r="R711" s="200">
        <f>Q711*H711</f>
        <v>4.2226919999999994</v>
      </c>
      <c r="S711" s="200">
        <v>0</v>
      </c>
      <c r="T711" s="201">
        <f>S711*H711</f>
        <v>0</v>
      </c>
      <c r="U711" s="37"/>
      <c r="V711" s="37"/>
      <c r="W711" s="37"/>
      <c r="X711" s="37"/>
      <c r="Y711" s="37"/>
      <c r="Z711" s="37"/>
      <c r="AA711" s="37"/>
      <c r="AB711" s="37"/>
      <c r="AC711" s="37"/>
      <c r="AD711" s="37"/>
      <c r="AE711" s="37"/>
      <c r="AR711" s="202" t="s">
        <v>237</v>
      </c>
      <c r="AT711" s="202" t="s">
        <v>418</v>
      </c>
      <c r="AU711" s="202" t="s">
        <v>90</v>
      </c>
      <c r="AY711" s="19" t="s">
        <v>189</v>
      </c>
      <c r="BE711" s="203">
        <f>IF(N711="základní",J711,0)</f>
        <v>0</v>
      </c>
      <c r="BF711" s="203">
        <f>IF(N711="snížená",J711,0)</f>
        <v>0</v>
      </c>
      <c r="BG711" s="203">
        <f>IF(N711="zákl. přenesená",J711,0)</f>
        <v>0</v>
      </c>
      <c r="BH711" s="203">
        <f>IF(N711="sníž. přenesená",J711,0)</f>
        <v>0</v>
      </c>
      <c r="BI711" s="203">
        <f>IF(N711="nulová",J711,0)</f>
        <v>0</v>
      </c>
      <c r="BJ711" s="19" t="s">
        <v>40</v>
      </c>
      <c r="BK711" s="203">
        <f>ROUND(I711*H711,2)</f>
        <v>0</v>
      </c>
      <c r="BL711" s="19" t="s">
        <v>196</v>
      </c>
      <c r="BM711" s="202" t="s">
        <v>808</v>
      </c>
    </row>
    <row r="712" spans="1:65" s="2" customFormat="1" ht="19.2">
      <c r="A712" s="37"/>
      <c r="B712" s="38"/>
      <c r="C712" s="39"/>
      <c r="D712" s="204" t="s">
        <v>230</v>
      </c>
      <c r="E712" s="39"/>
      <c r="F712" s="205" t="s">
        <v>746</v>
      </c>
      <c r="G712" s="39"/>
      <c r="H712" s="39"/>
      <c r="I712" s="112"/>
      <c r="J712" s="39"/>
      <c r="K712" s="39"/>
      <c r="L712" s="42"/>
      <c r="M712" s="206"/>
      <c r="N712" s="207"/>
      <c r="O712" s="67"/>
      <c r="P712" s="67"/>
      <c r="Q712" s="67"/>
      <c r="R712" s="67"/>
      <c r="S712" s="67"/>
      <c r="T712" s="68"/>
      <c r="U712" s="37"/>
      <c r="V712" s="37"/>
      <c r="W712" s="37"/>
      <c r="X712" s="37"/>
      <c r="Y712" s="37"/>
      <c r="Z712" s="37"/>
      <c r="AA712" s="37"/>
      <c r="AB712" s="37"/>
      <c r="AC712" s="37"/>
      <c r="AD712" s="37"/>
      <c r="AE712" s="37"/>
      <c r="AT712" s="19" t="s">
        <v>230</v>
      </c>
      <c r="AU712" s="19" t="s">
        <v>90</v>
      </c>
    </row>
    <row r="713" spans="1:65" s="14" customFormat="1" ht="10.199999999999999">
      <c r="B713" s="218"/>
      <c r="C713" s="219"/>
      <c r="D713" s="204" t="s">
        <v>200</v>
      </c>
      <c r="E713" s="220" t="s">
        <v>32</v>
      </c>
      <c r="F713" s="221" t="s">
        <v>809</v>
      </c>
      <c r="G713" s="219"/>
      <c r="H713" s="222">
        <v>37.96</v>
      </c>
      <c r="I713" s="223"/>
      <c r="J713" s="219"/>
      <c r="K713" s="219"/>
      <c r="L713" s="224"/>
      <c r="M713" s="225"/>
      <c r="N713" s="226"/>
      <c r="O713" s="226"/>
      <c r="P713" s="226"/>
      <c r="Q713" s="226"/>
      <c r="R713" s="226"/>
      <c r="S713" s="226"/>
      <c r="T713" s="227"/>
      <c r="AT713" s="228" t="s">
        <v>200</v>
      </c>
      <c r="AU713" s="228" t="s">
        <v>90</v>
      </c>
      <c r="AV713" s="14" t="s">
        <v>90</v>
      </c>
      <c r="AW713" s="14" t="s">
        <v>38</v>
      </c>
      <c r="AX713" s="14" t="s">
        <v>40</v>
      </c>
      <c r="AY713" s="228" t="s">
        <v>189</v>
      </c>
    </row>
    <row r="714" spans="1:65" s="14" customFormat="1" ht="10.199999999999999">
      <c r="B714" s="218"/>
      <c r="C714" s="219"/>
      <c r="D714" s="204" t="s">
        <v>200</v>
      </c>
      <c r="E714" s="219"/>
      <c r="F714" s="221" t="s">
        <v>810</v>
      </c>
      <c r="G714" s="219"/>
      <c r="H714" s="222">
        <v>39.098999999999997</v>
      </c>
      <c r="I714" s="223"/>
      <c r="J714" s="219"/>
      <c r="K714" s="219"/>
      <c r="L714" s="224"/>
      <c r="M714" s="225"/>
      <c r="N714" s="226"/>
      <c r="O714" s="226"/>
      <c r="P714" s="226"/>
      <c r="Q714" s="226"/>
      <c r="R714" s="226"/>
      <c r="S714" s="226"/>
      <c r="T714" s="227"/>
      <c r="AT714" s="228" t="s">
        <v>200</v>
      </c>
      <c r="AU714" s="228" t="s">
        <v>90</v>
      </c>
      <c r="AV714" s="14" t="s">
        <v>90</v>
      </c>
      <c r="AW714" s="14" t="s">
        <v>4</v>
      </c>
      <c r="AX714" s="14" t="s">
        <v>40</v>
      </c>
      <c r="AY714" s="228" t="s">
        <v>189</v>
      </c>
    </row>
    <row r="715" spans="1:65" s="2" customFormat="1" ht="21.75" customHeight="1">
      <c r="A715" s="37"/>
      <c r="B715" s="38"/>
      <c r="C715" s="251" t="s">
        <v>811</v>
      </c>
      <c r="D715" s="251" t="s">
        <v>418</v>
      </c>
      <c r="E715" s="252" t="s">
        <v>812</v>
      </c>
      <c r="F715" s="253" t="s">
        <v>813</v>
      </c>
      <c r="G715" s="254" t="s">
        <v>117</v>
      </c>
      <c r="H715" s="255">
        <v>25.513000000000002</v>
      </c>
      <c r="I715" s="256"/>
      <c r="J715" s="257">
        <f>ROUND(I715*H715,2)</f>
        <v>0</v>
      </c>
      <c r="K715" s="253" t="s">
        <v>32</v>
      </c>
      <c r="L715" s="258"/>
      <c r="M715" s="259" t="s">
        <v>32</v>
      </c>
      <c r="N715" s="260" t="s">
        <v>52</v>
      </c>
      <c r="O715" s="67"/>
      <c r="P715" s="200">
        <f>O715*H715</f>
        <v>0</v>
      </c>
      <c r="Q715" s="200">
        <v>0.108</v>
      </c>
      <c r="R715" s="200">
        <f>Q715*H715</f>
        <v>2.755404</v>
      </c>
      <c r="S715" s="200">
        <v>0</v>
      </c>
      <c r="T715" s="201">
        <f>S715*H715</f>
        <v>0</v>
      </c>
      <c r="U715" s="37"/>
      <c r="V715" s="37"/>
      <c r="W715" s="37"/>
      <c r="X715" s="37"/>
      <c r="Y715" s="37"/>
      <c r="Z715" s="37"/>
      <c r="AA715" s="37"/>
      <c r="AB715" s="37"/>
      <c r="AC715" s="37"/>
      <c r="AD715" s="37"/>
      <c r="AE715" s="37"/>
      <c r="AR715" s="202" t="s">
        <v>237</v>
      </c>
      <c r="AT715" s="202" t="s">
        <v>418</v>
      </c>
      <c r="AU715" s="202" t="s">
        <v>90</v>
      </c>
      <c r="AY715" s="19" t="s">
        <v>189</v>
      </c>
      <c r="BE715" s="203">
        <f>IF(N715="základní",J715,0)</f>
        <v>0</v>
      </c>
      <c r="BF715" s="203">
        <f>IF(N715="snížená",J715,0)</f>
        <v>0</v>
      </c>
      <c r="BG715" s="203">
        <f>IF(N715="zákl. přenesená",J715,0)</f>
        <v>0</v>
      </c>
      <c r="BH715" s="203">
        <f>IF(N715="sníž. přenesená",J715,0)</f>
        <v>0</v>
      </c>
      <c r="BI715" s="203">
        <f>IF(N715="nulová",J715,0)</f>
        <v>0</v>
      </c>
      <c r="BJ715" s="19" t="s">
        <v>40</v>
      </c>
      <c r="BK715" s="203">
        <f>ROUND(I715*H715,2)</f>
        <v>0</v>
      </c>
      <c r="BL715" s="19" t="s">
        <v>196</v>
      </c>
      <c r="BM715" s="202" t="s">
        <v>814</v>
      </c>
    </row>
    <row r="716" spans="1:65" s="2" customFormat="1" ht="19.2">
      <c r="A716" s="37"/>
      <c r="B716" s="38"/>
      <c r="C716" s="39"/>
      <c r="D716" s="204" t="s">
        <v>230</v>
      </c>
      <c r="E716" s="39"/>
      <c r="F716" s="205" t="s">
        <v>746</v>
      </c>
      <c r="G716" s="39"/>
      <c r="H716" s="39"/>
      <c r="I716" s="112"/>
      <c r="J716" s="39"/>
      <c r="K716" s="39"/>
      <c r="L716" s="42"/>
      <c r="M716" s="206"/>
      <c r="N716" s="207"/>
      <c r="O716" s="67"/>
      <c r="P716" s="67"/>
      <c r="Q716" s="67"/>
      <c r="R716" s="67"/>
      <c r="S716" s="67"/>
      <c r="T716" s="68"/>
      <c r="U716" s="37"/>
      <c r="V716" s="37"/>
      <c r="W716" s="37"/>
      <c r="X716" s="37"/>
      <c r="Y716" s="37"/>
      <c r="Z716" s="37"/>
      <c r="AA716" s="37"/>
      <c r="AB716" s="37"/>
      <c r="AC716" s="37"/>
      <c r="AD716" s="37"/>
      <c r="AE716" s="37"/>
      <c r="AT716" s="19" t="s">
        <v>230</v>
      </c>
      <c r="AU716" s="19" t="s">
        <v>90</v>
      </c>
    </row>
    <row r="717" spans="1:65" s="14" customFormat="1" ht="10.199999999999999">
      <c r="B717" s="218"/>
      <c r="C717" s="219"/>
      <c r="D717" s="204" t="s">
        <v>200</v>
      </c>
      <c r="E717" s="220" t="s">
        <v>32</v>
      </c>
      <c r="F717" s="221" t="s">
        <v>815</v>
      </c>
      <c r="G717" s="219"/>
      <c r="H717" s="222">
        <v>24.77</v>
      </c>
      <c r="I717" s="223"/>
      <c r="J717" s="219"/>
      <c r="K717" s="219"/>
      <c r="L717" s="224"/>
      <c r="M717" s="225"/>
      <c r="N717" s="226"/>
      <c r="O717" s="226"/>
      <c r="P717" s="226"/>
      <c r="Q717" s="226"/>
      <c r="R717" s="226"/>
      <c r="S717" s="226"/>
      <c r="T717" s="227"/>
      <c r="AT717" s="228" t="s">
        <v>200</v>
      </c>
      <c r="AU717" s="228" t="s">
        <v>90</v>
      </c>
      <c r="AV717" s="14" t="s">
        <v>90</v>
      </c>
      <c r="AW717" s="14" t="s">
        <v>38</v>
      </c>
      <c r="AX717" s="14" t="s">
        <v>40</v>
      </c>
      <c r="AY717" s="228" t="s">
        <v>189</v>
      </c>
    </row>
    <row r="718" spans="1:65" s="14" customFormat="1" ht="10.199999999999999">
      <c r="B718" s="218"/>
      <c r="C718" s="219"/>
      <c r="D718" s="204" t="s">
        <v>200</v>
      </c>
      <c r="E718" s="219"/>
      <c r="F718" s="221" t="s">
        <v>816</v>
      </c>
      <c r="G718" s="219"/>
      <c r="H718" s="222">
        <v>25.513000000000002</v>
      </c>
      <c r="I718" s="223"/>
      <c r="J718" s="219"/>
      <c r="K718" s="219"/>
      <c r="L718" s="224"/>
      <c r="M718" s="225"/>
      <c r="N718" s="226"/>
      <c r="O718" s="226"/>
      <c r="P718" s="226"/>
      <c r="Q718" s="226"/>
      <c r="R718" s="226"/>
      <c r="S718" s="226"/>
      <c r="T718" s="227"/>
      <c r="AT718" s="228" t="s">
        <v>200</v>
      </c>
      <c r="AU718" s="228" t="s">
        <v>90</v>
      </c>
      <c r="AV718" s="14" t="s">
        <v>90</v>
      </c>
      <c r="AW718" s="14" t="s">
        <v>4</v>
      </c>
      <c r="AX718" s="14" t="s">
        <v>40</v>
      </c>
      <c r="AY718" s="228" t="s">
        <v>189</v>
      </c>
    </row>
    <row r="719" spans="1:65" s="2" customFormat="1" ht="21.75" customHeight="1">
      <c r="A719" s="37"/>
      <c r="B719" s="38"/>
      <c r="C719" s="191" t="s">
        <v>817</v>
      </c>
      <c r="D719" s="191" t="s">
        <v>191</v>
      </c>
      <c r="E719" s="192" t="s">
        <v>818</v>
      </c>
      <c r="F719" s="193" t="s">
        <v>819</v>
      </c>
      <c r="G719" s="194" t="s">
        <v>99</v>
      </c>
      <c r="H719" s="195">
        <v>200.45</v>
      </c>
      <c r="I719" s="196"/>
      <c r="J719" s="197">
        <f>ROUND(I719*H719,2)</f>
        <v>0</v>
      </c>
      <c r="K719" s="193" t="s">
        <v>195</v>
      </c>
      <c r="L719" s="42"/>
      <c r="M719" s="198" t="s">
        <v>32</v>
      </c>
      <c r="N719" s="199" t="s">
        <v>52</v>
      </c>
      <c r="O719" s="67"/>
      <c r="P719" s="200">
        <f>O719*H719</f>
        <v>0</v>
      </c>
      <c r="Q719" s="200">
        <v>0.15256459999999999</v>
      </c>
      <c r="R719" s="200">
        <f>Q719*H719</f>
        <v>30.581574069999998</v>
      </c>
      <c r="S719" s="200">
        <v>0</v>
      </c>
      <c r="T719" s="201">
        <f>S719*H719</f>
        <v>0</v>
      </c>
      <c r="U719" s="37"/>
      <c r="V719" s="37"/>
      <c r="W719" s="37"/>
      <c r="X719" s="37"/>
      <c r="Y719" s="37"/>
      <c r="Z719" s="37"/>
      <c r="AA719" s="37"/>
      <c r="AB719" s="37"/>
      <c r="AC719" s="37"/>
      <c r="AD719" s="37"/>
      <c r="AE719" s="37"/>
      <c r="AR719" s="202" t="s">
        <v>196</v>
      </c>
      <c r="AT719" s="202" t="s">
        <v>191</v>
      </c>
      <c r="AU719" s="202" t="s">
        <v>90</v>
      </c>
      <c r="AY719" s="19" t="s">
        <v>189</v>
      </c>
      <c r="BE719" s="203">
        <f>IF(N719="základní",J719,0)</f>
        <v>0</v>
      </c>
      <c r="BF719" s="203">
        <f>IF(N719="snížená",J719,0)</f>
        <v>0</v>
      </c>
      <c r="BG719" s="203">
        <f>IF(N719="zákl. přenesená",J719,0)</f>
        <v>0</v>
      </c>
      <c r="BH719" s="203">
        <f>IF(N719="sníž. přenesená",J719,0)</f>
        <v>0</v>
      </c>
      <c r="BI719" s="203">
        <f>IF(N719="nulová",J719,0)</f>
        <v>0</v>
      </c>
      <c r="BJ719" s="19" t="s">
        <v>40</v>
      </c>
      <c r="BK719" s="203">
        <f>ROUND(I719*H719,2)</f>
        <v>0</v>
      </c>
      <c r="BL719" s="19" t="s">
        <v>196</v>
      </c>
      <c r="BM719" s="202" t="s">
        <v>820</v>
      </c>
    </row>
    <row r="720" spans="1:65" s="2" customFormat="1" ht="96">
      <c r="A720" s="37"/>
      <c r="B720" s="38"/>
      <c r="C720" s="39"/>
      <c r="D720" s="204" t="s">
        <v>198</v>
      </c>
      <c r="E720" s="39"/>
      <c r="F720" s="205" t="s">
        <v>821</v>
      </c>
      <c r="G720" s="39"/>
      <c r="H720" s="39"/>
      <c r="I720" s="112"/>
      <c r="J720" s="39"/>
      <c r="K720" s="39"/>
      <c r="L720" s="42"/>
      <c r="M720" s="206"/>
      <c r="N720" s="207"/>
      <c r="O720" s="67"/>
      <c r="P720" s="67"/>
      <c r="Q720" s="67"/>
      <c r="R720" s="67"/>
      <c r="S720" s="67"/>
      <c r="T720" s="68"/>
      <c r="U720" s="37"/>
      <c r="V720" s="37"/>
      <c r="W720" s="37"/>
      <c r="X720" s="37"/>
      <c r="Y720" s="37"/>
      <c r="Z720" s="37"/>
      <c r="AA720" s="37"/>
      <c r="AB720" s="37"/>
      <c r="AC720" s="37"/>
      <c r="AD720" s="37"/>
      <c r="AE720" s="37"/>
      <c r="AT720" s="19" t="s">
        <v>198</v>
      </c>
      <c r="AU720" s="19" t="s">
        <v>90</v>
      </c>
    </row>
    <row r="721" spans="1:65" s="2" customFormat="1" ht="19.2">
      <c r="A721" s="37"/>
      <c r="B721" s="38"/>
      <c r="C721" s="39"/>
      <c r="D721" s="204" t="s">
        <v>230</v>
      </c>
      <c r="E721" s="39"/>
      <c r="F721" s="205" t="s">
        <v>822</v>
      </c>
      <c r="G721" s="39"/>
      <c r="H721" s="39"/>
      <c r="I721" s="112"/>
      <c r="J721" s="39"/>
      <c r="K721" s="39"/>
      <c r="L721" s="42"/>
      <c r="M721" s="206"/>
      <c r="N721" s="207"/>
      <c r="O721" s="67"/>
      <c r="P721" s="67"/>
      <c r="Q721" s="67"/>
      <c r="R721" s="67"/>
      <c r="S721" s="67"/>
      <c r="T721" s="68"/>
      <c r="U721" s="37"/>
      <c r="V721" s="37"/>
      <c r="W721" s="37"/>
      <c r="X721" s="37"/>
      <c r="Y721" s="37"/>
      <c r="Z721" s="37"/>
      <c r="AA721" s="37"/>
      <c r="AB721" s="37"/>
      <c r="AC721" s="37"/>
      <c r="AD721" s="37"/>
      <c r="AE721" s="37"/>
      <c r="AT721" s="19" t="s">
        <v>230</v>
      </c>
      <c r="AU721" s="19" t="s">
        <v>90</v>
      </c>
    </row>
    <row r="722" spans="1:65" s="13" customFormat="1" ht="10.199999999999999">
      <c r="B722" s="208"/>
      <c r="C722" s="209"/>
      <c r="D722" s="204" t="s">
        <v>200</v>
      </c>
      <c r="E722" s="210" t="s">
        <v>32</v>
      </c>
      <c r="F722" s="211" t="s">
        <v>615</v>
      </c>
      <c r="G722" s="209"/>
      <c r="H722" s="210" t="s">
        <v>32</v>
      </c>
      <c r="I722" s="212"/>
      <c r="J722" s="209"/>
      <c r="K722" s="209"/>
      <c r="L722" s="213"/>
      <c r="M722" s="214"/>
      <c r="N722" s="215"/>
      <c r="O722" s="215"/>
      <c r="P722" s="215"/>
      <c r="Q722" s="215"/>
      <c r="R722" s="215"/>
      <c r="S722" s="215"/>
      <c r="T722" s="216"/>
      <c r="AT722" s="217" t="s">
        <v>200</v>
      </c>
      <c r="AU722" s="217" t="s">
        <v>90</v>
      </c>
      <c r="AV722" s="13" t="s">
        <v>40</v>
      </c>
      <c r="AW722" s="13" t="s">
        <v>38</v>
      </c>
      <c r="AX722" s="13" t="s">
        <v>81</v>
      </c>
      <c r="AY722" s="217" t="s">
        <v>189</v>
      </c>
    </row>
    <row r="723" spans="1:65" s="13" customFormat="1" ht="10.199999999999999">
      <c r="B723" s="208"/>
      <c r="C723" s="209"/>
      <c r="D723" s="204" t="s">
        <v>200</v>
      </c>
      <c r="E723" s="210" t="s">
        <v>32</v>
      </c>
      <c r="F723" s="211" t="s">
        <v>202</v>
      </c>
      <c r="G723" s="209"/>
      <c r="H723" s="210" t="s">
        <v>32</v>
      </c>
      <c r="I723" s="212"/>
      <c r="J723" s="209"/>
      <c r="K723" s="209"/>
      <c r="L723" s="213"/>
      <c r="M723" s="214"/>
      <c r="N723" s="215"/>
      <c r="O723" s="215"/>
      <c r="P723" s="215"/>
      <c r="Q723" s="215"/>
      <c r="R723" s="215"/>
      <c r="S723" s="215"/>
      <c r="T723" s="216"/>
      <c r="AT723" s="217" t="s">
        <v>200</v>
      </c>
      <c r="AU723" s="217" t="s">
        <v>90</v>
      </c>
      <c r="AV723" s="13" t="s">
        <v>40</v>
      </c>
      <c r="AW723" s="13" t="s">
        <v>38</v>
      </c>
      <c r="AX723" s="13" t="s">
        <v>81</v>
      </c>
      <c r="AY723" s="217" t="s">
        <v>189</v>
      </c>
    </row>
    <row r="724" spans="1:65" s="13" customFormat="1" ht="10.199999999999999">
      <c r="B724" s="208"/>
      <c r="C724" s="209"/>
      <c r="D724" s="204" t="s">
        <v>200</v>
      </c>
      <c r="E724" s="210" t="s">
        <v>32</v>
      </c>
      <c r="F724" s="211" t="s">
        <v>297</v>
      </c>
      <c r="G724" s="209"/>
      <c r="H724" s="210" t="s">
        <v>32</v>
      </c>
      <c r="I724" s="212"/>
      <c r="J724" s="209"/>
      <c r="K724" s="209"/>
      <c r="L724" s="213"/>
      <c r="M724" s="214"/>
      <c r="N724" s="215"/>
      <c r="O724" s="215"/>
      <c r="P724" s="215"/>
      <c r="Q724" s="215"/>
      <c r="R724" s="215"/>
      <c r="S724" s="215"/>
      <c r="T724" s="216"/>
      <c r="AT724" s="217" t="s">
        <v>200</v>
      </c>
      <c r="AU724" s="217" t="s">
        <v>90</v>
      </c>
      <c r="AV724" s="13" t="s">
        <v>40</v>
      </c>
      <c r="AW724" s="13" t="s">
        <v>38</v>
      </c>
      <c r="AX724" s="13" t="s">
        <v>81</v>
      </c>
      <c r="AY724" s="217" t="s">
        <v>189</v>
      </c>
    </row>
    <row r="725" spans="1:65" s="14" customFormat="1" ht="10.199999999999999">
      <c r="B725" s="218"/>
      <c r="C725" s="219"/>
      <c r="D725" s="204" t="s">
        <v>200</v>
      </c>
      <c r="E725" s="220" t="s">
        <v>32</v>
      </c>
      <c r="F725" s="221" t="s">
        <v>106</v>
      </c>
      <c r="G725" s="219"/>
      <c r="H725" s="222">
        <v>175.27</v>
      </c>
      <c r="I725" s="223"/>
      <c r="J725" s="219"/>
      <c r="K725" s="219"/>
      <c r="L725" s="224"/>
      <c r="M725" s="225"/>
      <c r="N725" s="226"/>
      <c r="O725" s="226"/>
      <c r="P725" s="226"/>
      <c r="Q725" s="226"/>
      <c r="R725" s="226"/>
      <c r="S725" s="226"/>
      <c r="T725" s="227"/>
      <c r="AT725" s="228" t="s">
        <v>200</v>
      </c>
      <c r="AU725" s="228" t="s">
        <v>90</v>
      </c>
      <c r="AV725" s="14" t="s">
        <v>90</v>
      </c>
      <c r="AW725" s="14" t="s">
        <v>38</v>
      </c>
      <c r="AX725" s="14" t="s">
        <v>81</v>
      </c>
      <c r="AY725" s="228" t="s">
        <v>189</v>
      </c>
    </row>
    <row r="726" spans="1:65" s="14" customFormat="1" ht="10.199999999999999">
      <c r="B726" s="218"/>
      <c r="C726" s="219"/>
      <c r="D726" s="204" t="s">
        <v>200</v>
      </c>
      <c r="E726" s="220" t="s">
        <v>32</v>
      </c>
      <c r="F726" s="221" t="s">
        <v>109</v>
      </c>
      <c r="G726" s="219"/>
      <c r="H726" s="222">
        <v>25.18</v>
      </c>
      <c r="I726" s="223"/>
      <c r="J726" s="219"/>
      <c r="K726" s="219"/>
      <c r="L726" s="224"/>
      <c r="M726" s="225"/>
      <c r="N726" s="226"/>
      <c r="O726" s="226"/>
      <c r="P726" s="226"/>
      <c r="Q726" s="226"/>
      <c r="R726" s="226"/>
      <c r="S726" s="226"/>
      <c r="T726" s="227"/>
      <c r="AT726" s="228" t="s">
        <v>200</v>
      </c>
      <c r="AU726" s="228" t="s">
        <v>90</v>
      </c>
      <c r="AV726" s="14" t="s">
        <v>90</v>
      </c>
      <c r="AW726" s="14" t="s">
        <v>38</v>
      </c>
      <c r="AX726" s="14" t="s">
        <v>81</v>
      </c>
      <c r="AY726" s="228" t="s">
        <v>189</v>
      </c>
    </row>
    <row r="727" spans="1:65" s="15" customFormat="1" ht="10.199999999999999">
      <c r="B727" s="229"/>
      <c r="C727" s="230"/>
      <c r="D727" s="204" t="s">
        <v>200</v>
      </c>
      <c r="E727" s="231" t="s">
        <v>32</v>
      </c>
      <c r="F727" s="232" t="s">
        <v>204</v>
      </c>
      <c r="G727" s="230"/>
      <c r="H727" s="233">
        <v>200.45</v>
      </c>
      <c r="I727" s="234"/>
      <c r="J727" s="230"/>
      <c r="K727" s="230"/>
      <c r="L727" s="235"/>
      <c r="M727" s="236"/>
      <c r="N727" s="237"/>
      <c r="O727" s="237"/>
      <c r="P727" s="237"/>
      <c r="Q727" s="237"/>
      <c r="R727" s="237"/>
      <c r="S727" s="237"/>
      <c r="T727" s="238"/>
      <c r="AT727" s="239" t="s">
        <v>200</v>
      </c>
      <c r="AU727" s="239" t="s">
        <v>90</v>
      </c>
      <c r="AV727" s="15" t="s">
        <v>196</v>
      </c>
      <c r="AW727" s="15" t="s">
        <v>38</v>
      </c>
      <c r="AX727" s="15" t="s">
        <v>40</v>
      </c>
      <c r="AY727" s="239" t="s">
        <v>189</v>
      </c>
    </row>
    <row r="728" spans="1:65" s="2" customFormat="1" ht="16.5" customHeight="1">
      <c r="A728" s="37"/>
      <c r="B728" s="38"/>
      <c r="C728" s="251" t="s">
        <v>823</v>
      </c>
      <c r="D728" s="251" t="s">
        <v>418</v>
      </c>
      <c r="E728" s="252" t="s">
        <v>824</v>
      </c>
      <c r="F728" s="253" t="s">
        <v>825</v>
      </c>
      <c r="G728" s="254" t="s">
        <v>99</v>
      </c>
      <c r="H728" s="255">
        <v>177.023</v>
      </c>
      <c r="I728" s="256"/>
      <c r="J728" s="257">
        <f>ROUND(I728*H728,2)</f>
        <v>0</v>
      </c>
      <c r="K728" s="253" t="s">
        <v>195</v>
      </c>
      <c r="L728" s="258"/>
      <c r="M728" s="259" t="s">
        <v>32</v>
      </c>
      <c r="N728" s="260" t="s">
        <v>52</v>
      </c>
      <c r="O728" s="67"/>
      <c r="P728" s="200">
        <f>O728*H728</f>
        <v>0</v>
      </c>
      <c r="Q728" s="200">
        <v>6.5000000000000002E-2</v>
      </c>
      <c r="R728" s="200">
        <f>Q728*H728</f>
        <v>11.506495000000001</v>
      </c>
      <c r="S728" s="200">
        <v>0</v>
      </c>
      <c r="T728" s="201">
        <f>S728*H728</f>
        <v>0</v>
      </c>
      <c r="U728" s="37"/>
      <c r="V728" s="37"/>
      <c r="W728" s="37"/>
      <c r="X728" s="37"/>
      <c r="Y728" s="37"/>
      <c r="Z728" s="37"/>
      <c r="AA728" s="37"/>
      <c r="AB728" s="37"/>
      <c r="AC728" s="37"/>
      <c r="AD728" s="37"/>
      <c r="AE728" s="37"/>
      <c r="AR728" s="202" t="s">
        <v>237</v>
      </c>
      <c r="AT728" s="202" t="s">
        <v>418</v>
      </c>
      <c r="AU728" s="202" t="s">
        <v>90</v>
      </c>
      <c r="AY728" s="19" t="s">
        <v>189</v>
      </c>
      <c r="BE728" s="203">
        <f>IF(N728="základní",J728,0)</f>
        <v>0</v>
      </c>
      <c r="BF728" s="203">
        <f>IF(N728="snížená",J728,0)</f>
        <v>0</v>
      </c>
      <c r="BG728" s="203">
        <f>IF(N728="zákl. přenesená",J728,0)</f>
        <v>0</v>
      </c>
      <c r="BH728" s="203">
        <f>IF(N728="sníž. přenesená",J728,0)</f>
        <v>0</v>
      </c>
      <c r="BI728" s="203">
        <f>IF(N728="nulová",J728,0)</f>
        <v>0</v>
      </c>
      <c r="BJ728" s="19" t="s">
        <v>40</v>
      </c>
      <c r="BK728" s="203">
        <f>ROUND(I728*H728,2)</f>
        <v>0</v>
      </c>
      <c r="BL728" s="19" t="s">
        <v>196</v>
      </c>
      <c r="BM728" s="202" t="s">
        <v>826</v>
      </c>
    </row>
    <row r="729" spans="1:65" s="2" customFormat="1" ht="19.2">
      <c r="A729" s="37"/>
      <c r="B729" s="38"/>
      <c r="C729" s="39"/>
      <c r="D729" s="204" t="s">
        <v>230</v>
      </c>
      <c r="E729" s="39"/>
      <c r="F729" s="205" t="s">
        <v>827</v>
      </c>
      <c r="G729" s="39"/>
      <c r="H729" s="39"/>
      <c r="I729" s="112"/>
      <c r="J729" s="39"/>
      <c r="K729" s="39"/>
      <c r="L729" s="42"/>
      <c r="M729" s="206"/>
      <c r="N729" s="207"/>
      <c r="O729" s="67"/>
      <c r="P729" s="67"/>
      <c r="Q729" s="67"/>
      <c r="R729" s="67"/>
      <c r="S729" s="67"/>
      <c r="T729" s="68"/>
      <c r="U729" s="37"/>
      <c r="V729" s="37"/>
      <c r="W729" s="37"/>
      <c r="X729" s="37"/>
      <c r="Y729" s="37"/>
      <c r="Z729" s="37"/>
      <c r="AA729" s="37"/>
      <c r="AB729" s="37"/>
      <c r="AC729" s="37"/>
      <c r="AD729" s="37"/>
      <c r="AE729" s="37"/>
      <c r="AT729" s="19" t="s">
        <v>230</v>
      </c>
      <c r="AU729" s="19" t="s">
        <v>90</v>
      </c>
    </row>
    <row r="730" spans="1:65" s="14" customFormat="1" ht="10.199999999999999">
      <c r="B730" s="218"/>
      <c r="C730" s="219"/>
      <c r="D730" s="204" t="s">
        <v>200</v>
      </c>
      <c r="E730" s="220" t="s">
        <v>32</v>
      </c>
      <c r="F730" s="221" t="s">
        <v>106</v>
      </c>
      <c r="G730" s="219"/>
      <c r="H730" s="222">
        <v>175.27</v>
      </c>
      <c r="I730" s="223"/>
      <c r="J730" s="219"/>
      <c r="K730" s="219"/>
      <c r="L730" s="224"/>
      <c r="M730" s="225"/>
      <c r="N730" s="226"/>
      <c r="O730" s="226"/>
      <c r="P730" s="226"/>
      <c r="Q730" s="226"/>
      <c r="R730" s="226"/>
      <c r="S730" s="226"/>
      <c r="T730" s="227"/>
      <c r="AT730" s="228" t="s">
        <v>200</v>
      </c>
      <c r="AU730" s="228" t="s">
        <v>90</v>
      </c>
      <c r="AV730" s="14" t="s">
        <v>90</v>
      </c>
      <c r="AW730" s="14" t="s">
        <v>38</v>
      </c>
      <c r="AX730" s="14" t="s">
        <v>40</v>
      </c>
      <c r="AY730" s="228" t="s">
        <v>189</v>
      </c>
    </row>
    <row r="731" spans="1:65" s="14" customFormat="1" ht="10.199999999999999">
      <c r="B731" s="218"/>
      <c r="C731" s="219"/>
      <c r="D731" s="204" t="s">
        <v>200</v>
      </c>
      <c r="E731" s="219"/>
      <c r="F731" s="221" t="s">
        <v>828</v>
      </c>
      <c r="G731" s="219"/>
      <c r="H731" s="222">
        <v>177.023</v>
      </c>
      <c r="I731" s="223"/>
      <c r="J731" s="219"/>
      <c r="K731" s="219"/>
      <c r="L731" s="224"/>
      <c r="M731" s="225"/>
      <c r="N731" s="226"/>
      <c r="O731" s="226"/>
      <c r="P731" s="226"/>
      <c r="Q731" s="226"/>
      <c r="R731" s="226"/>
      <c r="S731" s="226"/>
      <c r="T731" s="227"/>
      <c r="AT731" s="228" t="s">
        <v>200</v>
      </c>
      <c r="AU731" s="228" t="s">
        <v>90</v>
      </c>
      <c r="AV731" s="14" t="s">
        <v>90</v>
      </c>
      <c r="AW731" s="14" t="s">
        <v>4</v>
      </c>
      <c r="AX731" s="14" t="s">
        <v>40</v>
      </c>
      <c r="AY731" s="228" t="s">
        <v>189</v>
      </c>
    </row>
    <row r="732" spans="1:65" s="2" customFormat="1" ht="16.5" customHeight="1">
      <c r="A732" s="37"/>
      <c r="B732" s="38"/>
      <c r="C732" s="251" t="s">
        <v>829</v>
      </c>
      <c r="D732" s="251" t="s">
        <v>418</v>
      </c>
      <c r="E732" s="252" t="s">
        <v>830</v>
      </c>
      <c r="F732" s="253" t="s">
        <v>831</v>
      </c>
      <c r="G732" s="254" t="s">
        <v>99</v>
      </c>
      <c r="H732" s="255">
        <v>25.431999999999999</v>
      </c>
      <c r="I732" s="256"/>
      <c r="J732" s="257">
        <f>ROUND(I732*H732,2)</f>
        <v>0</v>
      </c>
      <c r="K732" s="253" t="s">
        <v>195</v>
      </c>
      <c r="L732" s="258"/>
      <c r="M732" s="259" t="s">
        <v>32</v>
      </c>
      <c r="N732" s="260" t="s">
        <v>52</v>
      </c>
      <c r="O732" s="67"/>
      <c r="P732" s="200">
        <f>O732*H732</f>
        <v>0</v>
      </c>
      <c r="Q732" s="200">
        <v>0.125</v>
      </c>
      <c r="R732" s="200">
        <f>Q732*H732</f>
        <v>3.1789999999999998</v>
      </c>
      <c r="S732" s="200">
        <v>0</v>
      </c>
      <c r="T732" s="201">
        <f>S732*H732</f>
        <v>0</v>
      </c>
      <c r="U732" s="37"/>
      <c r="V732" s="37"/>
      <c r="W732" s="37"/>
      <c r="X732" s="37"/>
      <c r="Y732" s="37"/>
      <c r="Z732" s="37"/>
      <c r="AA732" s="37"/>
      <c r="AB732" s="37"/>
      <c r="AC732" s="37"/>
      <c r="AD732" s="37"/>
      <c r="AE732" s="37"/>
      <c r="AR732" s="202" t="s">
        <v>237</v>
      </c>
      <c r="AT732" s="202" t="s">
        <v>418</v>
      </c>
      <c r="AU732" s="202" t="s">
        <v>90</v>
      </c>
      <c r="AY732" s="19" t="s">
        <v>189</v>
      </c>
      <c r="BE732" s="203">
        <f>IF(N732="základní",J732,0)</f>
        <v>0</v>
      </c>
      <c r="BF732" s="203">
        <f>IF(N732="snížená",J732,0)</f>
        <v>0</v>
      </c>
      <c r="BG732" s="203">
        <f>IF(N732="zákl. přenesená",J732,0)</f>
        <v>0</v>
      </c>
      <c r="BH732" s="203">
        <f>IF(N732="sníž. přenesená",J732,0)</f>
        <v>0</v>
      </c>
      <c r="BI732" s="203">
        <f>IF(N732="nulová",J732,0)</f>
        <v>0</v>
      </c>
      <c r="BJ732" s="19" t="s">
        <v>40</v>
      </c>
      <c r="BK732" s="203">
        <f>ROUND(I732*H732,2)</f>
        <v>0</v>
      </c>
      <c r="BL732" s="19" t="s">
        <v>196</v>
      </c>
      <c r="BM732" s="202" t="s">
        <v>832</v>
      </c>
    </row>
    <row r="733" spans="1:65" s="2" customFormat="1" ht="28.8">
      <c r="A733" s="37"/>
      <c r="B733" s="38"/>
      <c r="C733" s="39"/>
      <c r="D733" s="204" t="s">
        <v>230</v>
      </c>
      <c r="E733" s="39"/>
      <c r="F733" s="205" t="s">
        <v>833</v>
      </c>
      <c r="G733" s="39"/>
      <c r="H733" s="39"/>
      <c r="I733" s="112"/>
      <c r="J733" s="39"/>
      <c r="K733" s="39"/>
      <c r="L733" s="42"/>
      <c r="M733" s="206"/>
      <c r="N733" s="207"/>
      <c r="O733" s="67"/>
      <c r="P733" s="67"/>
      <c r="Q733" s="67"/>
      <c r="R733" s="67"/>
      <c r="S733" s="67"/>
      <c r="T733" s="68"/>
      <c r="U733" s="37"/>
      <c r="V733" s="37"/>
      <c r="W733" s="37"/>
      <c r="X733" s="37"/>
      <c r="Y733" s="37"/>
      <c r="Z733" s="37"/>
      <c r="AA733" s="37"/>
      <c r="AB733" s="37"/>
      <c r="AC733" s="37"/>
      <c r="AD733" s="37"/>
      <c r="AE733" s="37"/>
      <c r="AT733" s="19" t="s">
        <v>230</v>
      </c>
      <c r="AU733" s="19" t="s">
        <v>90</v>
      </c>
    </row>
    <row r="734" spans="1:65" s="14" customFormat="1" ht="10.199999999999999">
      <c r="B734" s="218"/>
      <c r="C734" s="219"/>
      <c r="D734" s="204" t="s">
        <v>200</v>
      </c>
      <c r="E734" s="220" t="s">
        <v>32</v>
      </c>
      <c r="F734" s="221" t="s">
        <v>109</v>
      </c>
      <c r="G734" s="219"/>
      <c r="H734" s="222">
        <v>25.18</v>
      </c>
      <c r="I734" s="223"/>
      <c r="J734" s="219"/>
      <c r="K734" s="219"/>
      <c r="L734" s="224"/>
      <c r="M734" s="225"/>
      <c r="N734" s="226"/>
      <c r="O734" s="226"/>
      <c r="P734" s="226"/>
      <c r="Q734" s="226"/>
      <c r="R734" s="226"/>
      <c r="S734" s="226"/>
      <c r="T734" s="227"/>
      <c r="AT734" s="228" t="s">
        <v>200</v>
      </c>
      <c r="AU734" s="228" t="s">
        <v>90</v>
      </c>
      <c r="AV734" s="14" t="s">
        <v>90</v>
      </c>
      <c r="AW734" s="14" t="s">
        <v>38</v>
      </c>
      <c r="AX734" s="14" t="s">
        <v>40</v>
      </c>
      <c r="AY734" s="228" t="s">
        <v>189</v>
      </c>
    </row>
    <row r="735" spans="1:65" s="14" customFormat="1" ht="10.199999999999999">
      <c r="B735" s="218"/>
      <c r="C735" s="219"/>
      <c r="D735" s="204" t="s">
        <v>200</v>
      </c>
      <c r="E735" s="219"/>
      <c r="F735" s="221" t="s">
        <v>834</v>
      </c>
      <c r="G735" s="219"/>
      <c r="H735" s="222">
        <v>25.431999999999999</v>
      </c>
      <c r="I735" s="223"/>
      <c r="J735" s="219"/>
      <c r="K735" s="219"/>
      <c r="L735" s="224"/>
      <c r="M735" s="225"/>
      <c r="N735" s="226"/>
      <c r="O735" s="226"/>
      <c r="P735" s="226"/>
      <c r="Q735" s="226"/>
      <c r="R735" s="226"/>
      <c r="S735" s="226"/>
      <c r="T735" s="227"/>
      <c r="AT735" s="228" t="s">
        <v>200</v>
      </c>
      <c r="AU735" s="228" t="s">
        <v>90</v>
      </c>
      <c r="AV735" s="14" t="s">
        <v>90</v>
      </c>
      <c r="AW735" s="14" t="s">
        <v>4</v>
      </c>
      <c r="AX735" s="14" t="s">
        <v>40</v>
      </c>
      <c r="AY735" s="228" t="s">
        <v>189</v>
      </c>
    </row>
    <row r="736" spans="1:65" s="2" customFormat="1" ht="22.5" customHeight="1">
      <c r="A736" s="37"/>
      <c r="B736" s="38"/>
      <c r="C736" s="191" t="s">
        <v>835</v>
      </c>
      <c r="D736" s="191" t="s">
        <v>191</v>
      </c>
      <c r="E736" s="192" t="s">
        <v>836</v>
      </c>
      <c r="F736" s="193" t="s">
        <v>837</v>
      </c>
      <c r="G736" s="194" t="s">
        <v>281</v>
      </c>
      <c r="H736" s="195">
        <v>5.7889999999999997</v>
      </c>
      <c r="I736" s="196"/>
      <c r="J736" s="197">
        <f>ROUND(I736*H736,2)</f>
        <v>0</v>
      </c>
      <c r="K736" s="193" t="s">
        <v>195</v>
      </c>
      <c r="L736" s="42"/>
      <c r="M736" s="198" t="s">
        <v>32</v>
      </c>
      <c r="N736" s="199" t="s">
        <v>52</v>
      </c>
      <c r="O736" s="67"/>
      <c r="P736" s="200">
        <f>O736*H736</f>
        <v>0</v>
      </c>
      <c r="Q736" s="200">
        <v>2.45329</v>
      </c>
      <c r="R736" s="200">
        <f>Q736*H736</f>
        <v>14.202095809999999</v>
      </c>
      <c r="S736" s="200">
        <v>0</v>
      </c>
      <c r="T736" s="201">
        <f>S736*H736</f>
        <v>0</v>
      </c>
      <c r="U736" s="37"/>
      <c r="V736" s="37"/>
      <c r="W736" s="37"/>
      <c r="X736" s="37"/>
      <c r="Y736" s="37"/>
      <c r="Z736" s="37"/>
      <c r="AA736" s="37"/>
      <c r="AB736" s="37"/>
      <c r="AC736" s="37"/>
      <c r="AD736" s="37"/>
      <c r="AE736" s="37"/>
      <c r="AR736" s="202" t="s">
        <v>196</v>
      </c>
      <c r="AT736" s="202" t="s">
        <v>191</v>
      </c>
      <c r="AU736" s="202" t="s">
        <v>90</v>
      </c>
      <c r="AY736" s="19" t="s">
        <v>189</v>
      </c>
      <c r="BE736" s="203">
        <f>IF(N736="základní",J736,0)</f>
        <v>0</v>
      </c>
      <c r="BF736" s="203">
        <f>IF(N736="snížená",J736,0)</f>
        <v>0</v>
      </c>
      <c r="BG736" s="203">
        <f>IF(N736="zákl. přenesená",J736,0)</f>
        <v>0</v>
      </c>
      <c r="BH736" s="203">
        <f>IF(N736="sníž. přenesená",J736,0)</f>
        <v>0</v>
      </c>
      <c r="BI736" s="203">
        <f>IF(N736="nulová",J736,0)</f>
        <v>0</v>
      </c>
      <c r="BJ736" s="19" t="s">
        <v>40</v>
      </c>
      <c r="BK736" s="203">
        <f>ROUND(I736*H736,2)</f>
        <v>0</v>
      </c>
      <c r="BL736" s="19" t="s">
        <v>196</v>
      </c>
      <c r="BM736" s="202" t="s">
        <v>838</v>
      </c>
    </row>
    <row r="737" spans="1:65" s="13" customFormat="1" ht="10.199999999999999">
      <c r="B737" s="208"/>
      <c r="C737" s="209"/>
      <c r="D737" s="204" t="s">
        <v>200</v>
      </c>
      <c r="E737" s="210" t="s">
        <v>32</v>
      </c>
      <c r="F737" s="211" t="s">
        <v>615</v>
      </c>
      <c r="G737" s="209"/>
      <c r="H737" s="210" t="s">
        <v>32</v>
      </c>
      <c r="I737" s="212"/>
      <c r="J737" s="209"/>
      <c r="K737" s="209"/>
      <c r="L737" s="213"/>
      <c r="M737" s="214"/>
      <c r="N737" s="215"/>
      <c r="O737" s="215"/>
      <c r="P737" s="215"/>
      <c r="Q737" s="215"/>
      <c r="R737" s="215"/>
      <c r="S737" s="215"/>
      <c r="T737" s="216"/>
      <c r="AT737" s="217" t="s">
        <v>200</v>
      </c>
      <c r="AU737" s="217" t="s">
        <v>90</v>
      </c>
      <c r="AV737" s="13" t="s">
        <v>40</v>
      </c>
      <c r="AW737" s="13" t="s">
        <v>38</v>
      </c>
      <c r="AX737" s="13" t="s">
        <v>81</v>
      </c>
      <c r="AY737" s="217" t="s">
        <v>189</v>
      </c>
    </row>
    <row r="738" spans="1:65" s="13" customFormat="1" ht="10.199999999999999">
      <c r="B738" s="208"/>
      <c r="C738" s="209"/>
      <c r="D738" s="204" t="s">
        <v>200</v>
      </c>
      <c r="E738" s="210" t="s">
        <v>32</v>
      </c>
      <c r="F738" s="211" t="s">
        <v>202</v>
      </c>
      <c r="G738" s="209"/>
      <c r="H738" s="210" t="s">
        <v>32</v>
      </c>
      <c r="I738" s="212"/>
      <c r="J738" s="209"/>
      <c r="K738" s="209"/>
      <c r="L738" s="213"/>
      <c r="M738" s="214"/>
      <c r="N738" s="215"/>
      <c r="O738" s="215"/>
      <c r="P738" s="215"/>
      <c r="Q738" s="215"/>
      <c r="R738" s="215"/>
      <c r="S738" s="215"/>
      <c r="T738" s="216"/>
      <c r="AT738" s="217" t="s">
        <v>200</v>
      </c>
      <c r="AU738" s="217" t="s">
        <v>90</v>
      </c>
      <c r="AV738" s="13" t="s">
        <v>40</v>
      </c>
      <c r="AW738" s="13" t="s">
        <v>38</v>
      </c>
      <c r="AX738" s="13" t="s">
        <v>81</v>
      </c>
      <c r="AY738" s="217" t="s">
        <v>189</v>
      </c>
    </row>
    <row r="739" spans="1:65" s="13" customFormat="1" ht="10.199999999999999">
      <c r="B739" s="208"/>
      <c r="C739" s="209"/>
      <c r="D739" s="204" t="s">
        <v>200</v>
      </c>
      <c r="E739" s="210" t="s">
        <v>32</v>
      </c>
      <c r="F739" s="211" t="s">
        <v>297</v>
      </c>
      <c r="G739" s="209"/>
      <c r="H739" s="210" t="s">
        <v>32</v>
      </c>
      <c r="I739" s="212"/>
      <c r="J739" s="209"/>
      <c r="K739" s="209"/>
      <c r="L739" s="213"/>
      <c r="M739" s="214"/>
      <c r="N739" s="215"/>
      <c r="O739" s="215"/>
      <c r="P739" s="215"/>
      <c r="Q739" s="215"/>
      <c r="R739" s="215"/>
      <c r="S739" s="215"/>
      <c r="T739" s="216"/>
      <c r="AT739" s="217" t="s">
        <v>200</v>
      </c>
      <c r="AU739" s="217" t="s">
        <v>90</v>
      </c>
      <c r="AV739" s="13" t="s">
        <v>40</v>
      </c>
      <c r="AW739" s="13" t="s">
        <v>38</v>
      </c>
      <c r="AX739" s="13" t="s">
        <v>81</v>
      </c>
      <c r="AY739" s="217" t="s">
        <v>189</v>
      </c>
    </row>
    <row r="740" spans="1:65" s="14" customFormat="1" ht="10.199999999999999">
      <c r="B740" s="218"/>
      <c r="C740" s="219"/>
      <c r="D740" s="204" t="s">
        <v>200</v>
      </c>
      <c r="E740" s="220" t="s">
        <v>32</v>
      </c>
      <c r="F740" s="221" t="s">
        <v>839</v>
      </c>
      <c r="G740" s="219"/>
      <c r="H740" s="222">
        <v>4.9080000000000004</v>
      </c>
      <c r="I740" s="223"/>
      <c r="J740" s="219"/>
      <c r="K740" s="219"/>
      <c r="L740" s="224"/>
      <c r="M740" s="225"/>
      <c r="N740" s="226"/>
      <c r="O740" s="226"/>
      <c r="P740" s="226"/>
      <c r="Q740" s="226"/>
      <c r="R740" s="226"/>
      <c r="S740" s="226"/>
      <c r="T740" s="227"/>
      <c r="AT740" s="228" t="s">
        <v>200</v>
      </c>
      <c r="AU740" s="228" t="s">
        <v>90</v>
      </c>
      <c r="AV740" s="14" t="s">
        <v>90</v>
      </c>
      <c r="AW740" s="14" t="s">
        <v>38</v>
      </c>
      <c r="AX740" s="14" t="s">
        <v>81</v>
      </c>
      <c r="AY740" s="228" t="s">
        <v>189</v>
      </c>
    </row>
    <row r="741" spans="1:65" s="14" customFormat="1" ht="10.199999999999999">
      <c r="B741" s="218"/>
      <c r="C741" s="219"/>
      <c r="D741" s="204" t="s">
        <v>200</v>
      </c>
      <c r="E741" s="220" t="s">
        <v>32</v>
      </c>
      <c r="F741" s="221" t="s">
        <v>840</v>
      </c>
      <c r="G741" s="219"/>
      <c r="H741" s="222">
        <v>0.88100000000000001</v>
      </c>
      <c r="I741" s="223"/>
      <c r="J741" s="219"/>
      <c r="K741" s="219"/>
      <c r="L741" s="224"/>
      <c r="M741" s="225"/>
      <c r="N741" s="226"/>
      <c r="O741" s="226"/>
      <c r="P741" s="226"/>
      <c r="Q741" s="226"/>
      <c r="R741" s="226"/>
      <c r="S741" s="226"/>
      <c r="T741" s="227"/>
      <c r="AT741" s="228" t="s">
        <v>200</v>
      </c>
      <c r="AU741" s="228" t="s">
        <v>90</v>
      </c>
      <c r="AV741" s="14" t="s">
        <v>90</v>
      </c>
      <c r="AW741" s="14" t="s">
        <v>38</v>
      </c>
      <c r="AX741" s="14" t="s">
        <v>81</v>
      </c>
      <c r="AY741" s="228" t="s">
        <v>189</v>
      </c>
    </row>
    <row r="742" spans="1:65" s="15" customFormat="1" ht="10.199999999999999">
      <c r="B742" s="229"/>
      <c r="C742" s="230"/>
      <c r="D742" s="204" t="s">
        <v>200</v>
      </c>
      <c r="E742" s="231" t="s">
        <v>32</v>
      </c>
      <c r="F742" s="232" t="s">
        <v>204</v>
      </c>
      <c r="G742" s="230"/>
      <c r="H742" s="233">
        <v>5.7889999999999997</v>
      </c>
      <c r="I742" s="234"/>
      <c r="J742" s="230"/>
      <c r="K742" s="230"/>
      <c r="L742" s="235"/>
      <c r="M742" s="236"/>
      <c r="N742" s="237"/>
      <c r="O742" s="237"/>
      <c r="P742" s="237"/>
      <c r="Q742" s="237"/>
      <c r="R742" s="237"/>
      <c r="S742" s="237"/>
      <c r="T742" s="238"/>
      <c r="AT742" s="239" t="s">
        <v>200</v>
      </c>
      <c r="AU742" s="239" t="s">
        <v>90</v>
      </c>
      <c r="AV742" s="15" t="s">
        <v>196</v>
      </c>
      <c r="AW742" s="15" t="s">
        <v>38</v>
      </c>
      <c r="AX742" s="15" t="s">
        <v>40</v>
      </c>
      <c r="AY742" s="239" t="s">
        <v>189</v>
      </c>
    </row>
    <row r="743" spans="1:65" s="2" customFormat="1" ht="16.5" customHeight="1">
      <c r="A743" s="37"/>
      <c r="B743" s="38"/>
      <c r="C743" s="191" t="s">
        <v>841</v>
      </c>
      <c r="D743" s="191" t="s">
        <v>191</v>
      </c>
      <c r="E743" s="192" t="s">
        <v>842</v>
      </c>
      <c r="F743" s="193" t="s">
        <v>843</v>
      </c>
      <c r="G743" s="194" t="s">
        <v>99</v>
      </c>
      <c r="H743" s="195">
        <v>19.420000000000002</v>
      </c>
      <c r="I743" s="196"/>
      <c r="J743" s="197">
        <f>ROUND(I743*H743,2)</f>
        <v>0</v>
      </c>
      <c r="K743" s="193" t="s">
        <v>195</v>
      </c>
      <c r="L743" s="42"/>
      <c r="M743" s="198" t="s">
        <v>32</v>
      </c>
      <c r="N743" s="199" t="s">
        <v>52</v>
      </c>
      <c r="O743" s="67"/>
      <c r="P743" s="200">
        <f>O743*H743</f>
        <v>0</v>
      </c>
      <c r="Q743" s="200">
        <v>0</v>
      </c>
      <c r="R743" s="200">
        <f>Q743*H743</f>
        <v>0</v>
      </c>
      <c r="S743" s="200">
        <v>0</v>
      </c>
      <c r="T743" s="201">
        <f>S743*H743</f>
        <v>0</v>
      </c>
      <c r="U743" s="37"/>
      <c r="V743" s="37"/>
      <c r="W743" s="37"/>
      <c r="X743" s="37"/>
      <c r="Y743" s="37"/>
      <c r="Z743" s="37"/>
      <c r="AA743" s="37"/>
      <c r="AB743" s="37"/>
      <c r="AC743" s="37"/>
      <c r="AD743" s="37"/>
      <c r="AE743" s="37"/>
      <c r="AR743" s="202" t="s">
        <v>196</v>
      </c>
      <c r="AT743" s="202" t="s">
        <v>191</v>
      </c>
      <c r="AU743" s="202" t="s">
        <v>90</v>
      </c>
      <c r="AY743" s="19" t="s">
        <v>189</v>
      </c>
      <c r="BE743" s="203">
        <f>IF(N743="základní",J743,0)</f>
        <v>0</v>
      </c>
      <c r="BF743" s="203">
        <f>IF(N743="snížená",J743,0)</f>
        <v>0</v>
      </c>
      <c r="BG743" s="203">
        <f>IF(N743="zákl. přenesená",J743,0)</f>
        <v>0</v>
      </c>
      <c r="BH743" s="203">
        <f>IF(N743="sníž. přenesená",J743,0)</f>
        <v>0</v>
      </c>
      <c r="BI743" s="203">
        <f>IF(N743="nulová",J743,0)</f>
        <v>0</v>
      </c>
      <c r="BJ743" s="19" t="s">
        <v>40</v>
      </c>
      <c r="BK743" s="203">
        <f>ROUND(I743*H743,2)</f>
        <v>0</v>
      </c>
      <c r="BL743" s="19" t="s">
        <v>196</v>
      </c>
      <c r="BM743" s="202" t="s">
        <v>844</v>
      </c>
    </row>
    <row r="744" spans="1:65" s="2" customFormat="1" ht="28.8">
      <c r="A744" s="37"/>
      <c r="B744" s="38"/>
      <c r="C744" s="39"/>
      <c r="D744" s="204" t="s">
        <v>198</v>
      </c>
      <c r="E744" s="39"/>
      <c r="F744" s="205" t="s">
        <v>845</v>
      </c>
      <c r="G744" s="39"/>
      <c r="H744" s="39"/>
      <c r="I744" s="112"/>
      <c r="J744" s="39"/>
      <c r="K744" s="39"/>
      <c r="L744" s="42"/>
      <c r="M744" s="206"/>
      <c r="N744" s="207"/>
      <c r="O744" s="67"/>
      <c r="P744" s="67"/>
      <c r="Q744" s="67"/>
      <c r="R744" s="67"/>
      <c r="S744" s="67"/>
      <c r="T744" s="68"/>
      <c r="U744" s="37"/>
      <c r="V744" s="37"/>
      <c r="W744" s="37"/>
      <c r="X744" s="37"/>
      <c r="Y744" s="37"/>
      <c r="Z744" s="37"/>
      <c r="AA744" s="37"/>
      <c r="AB744" s="37"/>
      <c r="AC744" s="37"/>
      <c r="AD744" s="37"/>
      <c r="AE744" s="37"/>
      <c r="AT744" s="19" t="s">
        <v>198</v>
      </c>
      <c r="AU744" s="19" t="s">
        <v>90</v>
      </c>
    </row>
    <row r="745" spans="1:65" s="13" customFormat="1" ht="10.199999999999999">
      <c r="B745" s="208"/>
      <c r="C745" s="209"/>
      <c r="D745" s="204" t="s">
        <v>200</v>
      </c>
      <c r="E745" s="210" t="s">
        <v>32</v>
      </c>
      <c r="F745" s="211" t="s">
        <v>264</v>
      </c>
      <c r="G745" s="209"/>
      <c r="H745" s="210" t="s">
        <v>32</v>
      </c>
      <c r="I745" s="212"/>
      <c r="J745" s="209"/>
      <c r="K745" s="209"/>
      <c r="L745" s="213"/>
      <c r="M745" s="214"/>
      <c r="N745" s="215"/>
      <c r="O745" s="215"/>
      <c r="P745" s="215"/>
      <c r="Q745" s="215"/>
      <c r="R745" s="215"/>
      <c r="S745" s="215"/>
      <c r="T745" s="216"/>
      <c r="AT745" s="217" t="s">
        <v>200</v>
      </c>
      <c r="AU745" s="217" t="s">
        <v>90</v>
      </c>
      <c r="AV745" s="13" t="s">
        <v>40</v>
      </c>
      <c r="AW745" s="13" t="s">
        <v>38</v>
      </c>
      <c r="AX745" s="13" t="s">
        <v>81</v>
      </c>
      <c r="AY745" s="217" t="s">
        <v>189</v>
      </c>
    </row>
    <row r="746" spans="1:65" s="13" customFormat="1" ht="10.199999999999999">
      <c r="B746" s="208"/>
      <c r="C746" s="209"/>
      <c r="D746" s="204" t="s">
        <v>200</v>
      </c>
      <c r="E746" s="210" t="s">
        <v>32</v>
      </c>
      <c r="F746" s="211" t="s">
        <v>202</v>
      </c>
      <c r="G746" s="209"/>
      <c r="H746" s="210" t="s">
        <v>32</v>
      </c>
      <c r="I746" s="212"/>
      <c r="J746" s="209"/>
      <c r="K746" s="209"/>
      <c r="L746" s="213"/>
      <c r="M746" s="214"/>
      <c r="N746" s="215"/>
      <c r="O746" s="215"/>
      <c r="P746" s="215"/>
      <c r="Q746" s="215"/>
      <c r="R746" s="215"/>
      <c r="S746" s="215"/>
      <c r="T746" s="216"/>
      <c r="AT746" s="217" t="s">
        <v>200</v>
      </c>
      <c r="AU746" s="217" t="s">
        <v>90</v>
      </c>
      <c r="AV746" s="13" t="s">
        <v>40</v>
      </c>
      <c r="AW746" s="13" t="s">
        <v>38</v>
      </c>
      <c r="AX746" s="13" t="s">
        <v>81</v>
      </c>
      <c r="AY746" s="217" t="s">
        <v>189</v>
      </c>
    </row>
    <row r="747" spans="1:65" s="14" customFormat="1" ht="10.199999999999999">
      <c r="B747" s="218"/>
      <c r="C747" s="219"/>
      <c r="D747" s="204" t="s">
        <v>200</v>
      </c>
      <c r="E747" s="220" t="s">
        <v>32</v>
      </c>
      <c r="F747" s="221" t="s">
        <v>846</v>
      </c>
      <c r="G747" s="219"/>
      <c r="H747" s="222">
        <v>13.52</v>
      </c>
      <c r="I747" s="223"/>
      <c r="J747" s="219"/>
      <c r="K747" s="219"/>
      <c r="L747" s="224"/>
      <c r="M747" s="225"/>
      <c r="N747" s="226"/>
      <c r="O747" s="226"/>
      <c r="P747" s="226"/>
      <c r="Q747" s="226"/>
      <c r="R747" s="226"/>
      <c r="S747" s="226"/>
      <c r="T747" s="227"/>
      <c r="AT747" s="228" t="s">
        <v>200</v>
      </c>
      <c r="AU747" s="228" t="s">
        <v>90</v>
      </c>
      <c r="AV747" s="14" t="s">
        <v>90</v>
      </c>
      <c r="AW747" s="14" t="s">
        <v>38</v>
      </c>
      <c r="AX747" s="14" t="s">
        <v>81</v>
      </c>
      <c r="AY747" s="228" t="s">
        <v>189</v>
      </c>
    </row>
    <row r="748" spans="1:65" s="14" customFormat="1" ht="10.199999999999999">
      <c r="B748" s="218"/>
      <c r="C748" s="219"/>
      <c r="D748" s="204" t="s">
        <v>200</v>
      </c>
      <c r="E748" s="220" t="s">
        <v>32</v>
      </c>
      <c r="F748" s="221" t="s">
        <v>847</v>
      </c>
      <c r="G748" s="219"/>
      <c r="H748" s="222">
        <v>5.9</v>
      </c>
      <c r="I748" s="223"/>
      <c r="J748" s="219"/>
      <c r="K748" s="219"/>
      <c r="L748" s="224"/>
      <c r="M748" s="225"/>
      <c r="N748" s="226"/>
      <c r="O748" s="226"/>
      <c r="P748" s="226"/>
      <c r="Q748" s="226"/>
      <c r="R748" s="226"/>
      <c r="S748" s="226"/>
      <c r="T748" s="227"/>
      <c r="AT748" s="228" t="s">
        <v>200</v>
      </c>
      <c r="AU748" s="228" t="s">
        <v>90</v>
      </c>
      <c r="AV748" s="14" t="s">
        <v>90</v>
      </c>
      <c r="AW748" s="14" t="s">
        <v>38</v>
      </c>
      <c r="AX748" s="14" t="s">
        <v>81</v>
      </c>
      <c r="AY748" s="228" t="s">
        <v>189</v>
      </c>
    </row>
    <row r="749" spans="1:65" s="15" customFormat="1" ht="10.199999999999999">
      <c r="B749" s="229"/>
      <c r="C749" s="230"/>
      <c r="D749" s="204" t="s">
        <v>200</v>
      </c>
      <c r="E749" s="231" t="s">
        <v>32</v>
      </c>
      <c r="F749" s="232" t="s">
        <v>204</v>
      </c>
      <c r="G749" s="230"/>
      <c r="H749" s="233">
        <v>19.420000000000002</v>
      </c>
      <c r="I749" s="234"/>
      <c r="J749" s="230"/>
      <c r="K749" s="230"/>
      <c r="L749" s="235"/>
      <c r="M749" s="236"/>
      <c r="N749" s="237"/>
      <c r="O749" s="237"/>
      <c r="P749" s="237"/>
      <c r="Q749" s="237"/>
      <c r="R749" s="237"/>
      <c r="S749" s="237"/>
      <c r="T749" s="238"/>
      <c r="AT749" s="239" t="s">
        <v>200</v>
      </c>
      <c r="AU749" s="239" t="s">
        <v>90</v>
      </c>
      <c r="AV749" s="15" t="s">
        <v>196</v>
      </c>
      <c r="AW749" s="15" t="s">
        <v>38</v>
      </c>
      <c r="AX749" s="15" t="s">
        <v>40</v>
      </c>
      <c r="AY749" s="239" t="s">
        <v>189</v>
      </c>
    </row>
    <row r="750" spans="1:65" s="2" customFormat="1" ht="21.75" customHeight="1">
      <c r="A750" s="37"/>
      <c r="B750" s="38"/>
      <c r="C750" s="191" t="s">
        <v>848</v>
      </c>
      <c r="D750" s="191" t="s">
        <v>191</v>
      </c>
      <c r="E750" s="192" t="s">
        <v>849</v>
      </c>
      <c r="F750" s="193" t="s">
        <v>850</v>
      </c>
      <c r="G750" s="194" t="s">
        <v>99</v>
      </c>
      <c r="H750" s="195">
        <v>19.420000000000002</v>
      </c>
      <c r="I750" s="196"/>
      <c r="J750" s="197">
        <f>ROUND(I750*H750,2)</f>
        <v>0</v>
      </c>
      <c r="K750" s="193" t="s">
        <v>195</v>
      </c>
      <c r="L750" s="42"/>
      <c r="M750" s="198" t="s">
        <v>32</v>
      </c>
      <c r="N750" s="199" t="s">
        <v>52</v>
      </c>
      <c r="O750" s="67"/>
      <c r="P750" s="200">
        <f>O750*H750</f>
        <v>0</v>
      </c>
      <c r="Q750" s="200">
        <v>5.0000000000000002E-5</v>
      </c>
      <c r="R750" s="200">
        <f>Q750*H750</f>
        <v>9.7100000000000018E-4</v>
      </c>
      <c r="S750" s="200">
        <v>0</v>
      </c>
      <c r="T750" s="201">
        <f>S750*H750</f>
        <v>0</v>
      </c>
      <c r="U750" s="37"/>
      <c r="V750" s="37"/>
      <c r="W750" s="37"/>
      <c r="X750" s="37"/>
      <c r="Y750" s="37"/>
      <c r="Z750" s="37"/>
      <c r="AA750" s="37"/>
      <c r="AB750" s="37"/>
      <c r="AC750" s="37"/>
      <c r="AD750" s="37"/>
      <c r="AE750" s="37"/>
      <c r="AR750" s="202" t="s">
        <v>196</v>
      </c>
      <c r="AT750" s="202" t="s">
        <v>191</v>
      </c>
      <c r="AU750" s="202" t="s">
        <v>90</v>
      </c>
      <c r="AY750" s="19" t="s">
        <v>189</v>
      </c>
      <c r="BE750" s="203">
        <f>IF(N750="základní",J750,0)</f>
        <v>0</v>
      </c>
      <c r="BF750" s="203">
        <f>IF(N750="snížená",J750,0)</f>
        <v>0</v>
      </c>
      <c r="BG750" s="203">
        <f>IF(N750="zákl. přenesená",J750,0)</f>
        <v>0</v>
      </c>
      <c r="BH750" s="203">
        <f>IF(N750="sníž. přenesená",J750,0)</f>
        <v>0</v>
      </c>
      <c r="BI750" s="203">
        <f>IF(N750="nulová",J750,0)</f>
        <v>0</v>
      </c>
      <c r="BJ750" s="19" t="s">
        <v>40</v>
      </c>
      <c r="BK750" s="203">
        <f>ROUND(I750*H750,2)</f>
        <v>0</v>
      </c>
      <c r="BL750" s="19" t="s">
        <v>196</v>
      </c>
      <c r="BM750" s="202" t="s">
        <v>851</v>
      </c>
    </row>
    <row r="751" spans="1:65" s="2" customFormat="1" ht="38.4">
      <c r="A751" s="37"/>
      <c r="B751" s="38"/>
      <c r="C751" s="39"/>
      <c r="D751" s="204" t="s">
        <v>198</v>
      </c>
      <c r="E751" s="39"/>
      <c r="F751" s="205" t="s">
        <v>852</v>
      </c>
      <c r="G751" s="39"/>
      <c r="H751" s="39"/>
      <c r="I751" s="112"/>
      <c r="J751" s="39"/>
      <c r="K751" s="39"/>
      <c r="L751" s="42"/>
      <c r="M751" s="206"/>
      <c r="N751" s="207"/>
      <c r="O751" s="67"/>
      <c r="P751" s="67"/>
      <c r="Q751" s="67"/>
      <c r="R751" s="67"/>
      <c r="S751" s="67"/>
      <c r="T751" s="68"/>
      <c r="U751" s="37"/>
      <c r="V751" s="37"/>
      <c r="W751" s="37"/>
      <c r="X751" s="37"/>
      <c r="Y751" s="37"/>
      <c r="Z751" s="37"/>
      <c r="AA751" s="37"/>
      <c r="AB751" s="37"/>
      <c r="AC751" s="37"/>
      <c r="AD751" s="37"/>
      <c r="AE751" s="37"/>
      <c r="AT751" s="19" t="s">
        <v>198</v>
      </c>
      <c r="AU751" s="19" t="s">
        <v>90</v>
      </c>
    </row>
    <row r="752" spans="1:65" s="2" customFormat="1" ht="16.5" customHeight="1">
      <c r="A752" s="37"/>
      <c r="B752" s="38"/>
      <c r="C752" s="191" t="s">
        <v>853</v>
      </c>
      <c r="D752" s="191" t="s">
        <v>191</v>
      </c>
      <c r="E752" s="192" t="s">
        <v>854</v>
      </c>
      <c r="F752" s="193" t="s">
        <v>855</v>
      </c>
      <c r="G752" s="194" t="s">
        <v>99</v>
      </c>
      <c r="H752" s="195">
        <v>25.18</v>
      </c>
      <c r="I752" s="196"/>
      <c r="J752" s="197">
        <f>ROUND(I752*H752,2)</f>
        <v>0</v>
      </c>
      <c r="K752" s="193" t="s">
        <v>195</v>
      </c>
      <c r="L752" s="42"/>
      <c r="M752" s="198" t="s">
        <v>32</v>
      </c>
      <c r="N752" s="199" t="s">
        <v>52</v>
      </c>
      <c r="O752" s="67"/>
      <c r="P752" s="200">
        <f>O752*H752</f>
        <v>0</v>
      </c>
      <c r="Q752" s="200">
        <v>4.4999999999999999E-4</v>
      </c>
      <c r="R752" s="200">
        <f>Q752*H752</f>
        <v>1.1330999999999999E-2</v>
      </c>
      <c r="S752" s="200">
        <v>0</v>
      </c>
      <c r="T752" s="201">
        <f>S752*H752</f>
        <v>0</v>
      </c>
      <c r="U752" s="37"/>
      <c r="V752" s="37"/>
      <c r="W752" s="37"/>
      <c r="X752" s="37"/>
      <c r="Y752" s="37"/>
      <c r="Z752" s="37"/>
      <c r="AA752" s="37"/>
      <c r="AB752" s="37"/>
      <c r="AC752" s="37"/>
      <c r="AD752" s="37"/>
      <c r="AE752" s="37"/>
      <c r="AR752" s="202" t="s">
        <v>196</v>
      </c>
      <c r="AT752" s="202" t="s">
        <v>191</v>
      </c>
      <c r="AU752" s="202" t="s">
        <v>90</v>
      </c>
      <c r="AY752" s="19" t="s">
        <v>189</v>
      </c>
      <c r="BE752" s="203">
        <f>IF(N752="základní",J752,0)</f>
        <v>0</v>
      </c>
      <c r="BF752" s="203">
        <f>IF(N752="snížená",J752,0)</f>
        <v>0</v>
      </c>
      <c r="BG752" s="203">
        <f>IF(N752="zákl. přenesená",J752,0)</f>
        <v>0</v>
      </c>
      <c r="BH752" s="203">
        <f>IF(N752="sníž. přenesená",J752,0)</f>
        <v>0</v>
      </c>
      <c r="BI752" s="203">
        <f>IF(N752="nulová",J752,0)</f>
        <v>0</v>
      </c>
      <c r="BJ752" s="19" t="s">
        <v>40</v>
      </c>
      <c r="BK752" s="203">
        <f>ROUND(I752*H752,2)</f>
        <v>0</v>
      </c>
      <c r="BL752" s="19" t="s">
        <v>196</v>
      </c>
      <c r="BM752" s="202" t="s">
        <v>856</v>
      </c>
    </row>
    <row r="753" spans="1:65" s="2" customFormat="1" ht="67.2">
      <c r="A753" s="37"/>
      <c r="B753" s="38"/>
      <c r="C753" s="39"/>
      <c r="D753" s="204" t="s">
        <v>198</v>
      </c>
      <c r="E753" s="39"/>
      <c r="F753" s="205" t="s">
        <v>857</v>
      </c>
      <c r="G753" s="39"/>
      <c r="H753" s="39"/>
      <c r="I753" s="112"/>
      <c r="J753" s="39"/>
      <c r="K753" s="39"/>
      <c r="L753" s="42"/>
      <c r="M753" s="206"/>
      <c r="N753" s="207"/>
      <c r="O753" s="67"/>
      <c r="P753" s="67"/>
      <c r="Q753" s="67"/>
      <c r="R753" s="67"/>
      <c r="S753" s="67"/>
      <c r="T753" s="68"/>
      <c r="U753" s="37"/>
      <c r="V753" s="37"/>
      <c r="W753" s="37"/>
      <c r="X753" s="37"/>
      <c r="Y753" s="37"/>
      <c r="Z753" s="37"/>
      <c r="AA753" s="37"/>
      <c r="AB753" s="37"/>
      <c r="AC753" s="37"/>
      <c r="AD753" s="37"/>
      <c r="AE753" s="37"/>
      <c r="AT753" s="19" t="s">
        <v>198</v>
      </c>
      <c r="AU753" s="19" t="s">
        <v>90</v>
      </c>
    </row>
    <row r="754" spans="1:65" s="13" customFormat="1" ht="10.199999999999999">
      <c r="B754" s="208"/>
      <c r="C754" s="209"/>
      <c r="D754" s="204" t="s">
        <v>200</v>
      </c>
      <c r="E754" s="210" t="s">
        <v>32</v>
      </c>
      <c r="F754" s="211" t="s">
        <v>264</v>
      </c>
      <c r="G754" s="209"/>
      <c r="H754" s="210" t="s">
        <v>32</v>
      </c>
      <c r="I754" s="212"/>
      <c r="J754" s="209"/>
      <c r="K754" s="209"/>
      <c r="L754" s="213"/>
      <c r="M754" s="214"/>
      <c r="N754" s="215"/>
      <c r="O754" s="215"/>
      <c r="P754" s="215"/>
      <c r="Q754" s="215"/>
      <c r="R754" s="215"/>
      <c r="S754" s="215"/>
      <c r="T754" s="216"/>
      <c r="AT754" s="217" t="s">
        <v>200</v>
      </c>
      <c r="AU754" s="217" t="s">
        <v>90</v>
      </c>
      <c r="AV754" s="13" t="s">
        <v>40</v>
      </c>
      <c r="AW754" s="13" t="s">
        <v>38</v>
      </c>
      <c r="AX754" s="13" t="s">
        <v>81</v>
      </c>
      <c r="AY754" s="217" t="s">
        <v>189</v>
      </c>
    </row>
    <row r="755" spans="1:65" s="13" customFormat="1" ht="10.199999999999999">
      <c r="B755" s="208"/>
      <c r="C755" s="209"/>
      <c r="D755" s="204" t="s">
        <v>200</v>
      </c>
      <c r="E755" s="210" t="s">
        <v>32</v>
      </c>
      <c r="F755" s="211" t="s">
        <v>202</v>
      </c>
      <c r="G755" s="209"/>
      <c r="H755" s="210" t="s">
        <v>32</v>
      </c>
      <c r="I755" s="212"/>
      <c r="J755" s="209"/>
      <c r="K755" s="209"/>
      <c r="L755" s="213"/>
      <c r="M755" s="214"/>
      <c r="N755" s="215"/>
      <c r="O755" s="215"/>
      <c r="P755" s="215"/>
      <c r="Q755" s="215"/>
      <c r="R755" s="215"/>
      <c r="S755" s="215"/>
      <c r="T755" s="216"/>
      <c r="AT755" s="217" t="s">
        <v>200</v>
      </c>
      <c r="AU755" s="217" t="s">
        <v>90</v>
      </c>
      <c r="AV755" s="13" t="s">
        <v>40</v>
      </c>
      <c r="AW755" s="13" t="s">
        <v>38</v>
      </c>
      <c r="AX755" s="13" t="s">
        <v>81</v>
      </c>
      <c r="AY755" s="217" t="s">
        <v>189</v>
      </c>
    </row>
    <row r="756" spans="1:65" s="14" customFormat="1" ht="10.199999999999999">
      <c r="B756" s="218"/>
      <c r="C756" s="219"/>
      <c r="D756" s="204" t="s">
        <v>200</v>
      </c>
      <c r="E756" s="220" t="s">
        <v>32</v>
      </c>
      <c r="F756" s="221" t="s">
        <v>858</v>
      </c>
      <c r="G756" s="219"/>
      <c r="H756" s="222">
        <v>25.18</v>
      </c>
      <c r="I756" s="223"/>
      <c r="J756" s="219"/>
      <c r="K756" s="219"/>
      <c r="L756" s="224"/>
      <c r="M756" s="225"/>
      <c r="N756" s="226"/>
      <c r="O756" s="226"/>
      <c r="P756" s="226"/>
      <c r="Q756" s="226"/>
      <c r="R756" s="226"/>
      <c r="S756" s="226"/>
      <c r="T756" s="227"/>
      <c r="AT756" s="228" t="s">
        <v>200</v>
      </c>
      <c r="AU756" s="228" t="s">
        <v>90</v>
      </c>
      <c r="AV756" s="14" t="s">
        <v>90</v>
      </c>
      <c r="AW756" s="14" t="s">
        <v>38</v>
      </c>
      <c r="AX756" s="14" t="s">
        <v>81</v>
      </c>
      <c r="AY756" s="228" t="s">
        <v>189</v>
      </c>
    </row>
    <row r="757" spans="1:65" s="15" customFormat="1" ht="10.199999999999999">
      <c r="B757" s="229"/>
      <c r="C757" s="230"/>
      <c r="D757" s="204" t="s">
        <v>200</v>
      </c>
      <c r="E757" s="231" t="s">
        <v>32</v>
      </c>
      <c r="F757" s="232" t="s">
        <v>204</v>
      </c>
      <c r="G757" s="230"/>
      <c r="H757" s="233">
        <v>25.18</v>
      </c>
      <c r="I757" s="234"/>
      <c r="J757" s="230"/>
      <c r="K757" s="230"/>
      <c r="L757" s="235"/>
      <c r="M757" s="236"/>
      <c r="N757" s="237"/>
      <c r="O757" s="237"/>
      <c r="P757" s="237"/>
      <c r="Q757" s="237"/>
      <c r="R757" s="237"/>
      <c r="S757" s="237"/>
      <c r="T757" s="238"/>
      <c r="AT757" s="239" t="s">
        <v>200</v>
      </c>
      <c r="AU757" s="239" t="s">
        <v>90</v>
      </c>
      <c r="AV757" s="15" t="s">
        <v>196</v>
      </c>
      <c r="AW757" s="15" t="s">
        <v>38</v>
      </c>
      <c r="AX757" s="15" t="s">
        <v>40</v>
      </c>
      <c r="AY757" s="239" t="s">
        <v>189</v>
      </c>
    </row>
    <row r="758" spans="1:65" s="2" customFormat="1" ht="16.5" customHeight="1">
      <c r="A758" s="37"/>
      <c r="B758" s="38"/>
      <c r="C758" s="191" t="s">
        <v>859</v>
      </c>
      <c r="D758" s="191" t="s">
        <v>191</v>
      </c>
      <c r="E758" s="192" t="s">
        <v>860</v>
      </c>
      <c r="F758" s="193" t="s">
        <v>861</v>
      </c>
      <c r="G758" s="194" t="s">
        <v>117</v>
      </c>
      <c r="H758" s="195">
        <v>1472.93</v>
      </c>
      <c r="I758" s="196"/>
      <c r="J758" s="197">
        <f>ROUND(I758*H758,2)</f>
        <v>0</v>
      </c>
      <c r="K758" s="193" t="s">
        <v>195</v>
      </c>
      <c r="L758" s="42"/>
      <c r="M758" s="198" t="s">
        <v>32</v>
      </c>
      <c r="N758" s="199" t="s">
        <v>52</v>
      </c>
      <c r="O758" s="67"/>
      <c r="P758" s="200">
        <f>O758*H758</f>
        <v>0</v>
      </c>
      <c r="Q758" s="200">
        <v>6.0999999999999997E-4</v>
      </c>
      <c r="R758" s="200">
        <f>Q758*H758</f>
        <v>0.89848729999999999</v>
      </c>
      <c r="S758" s="200">
        <v>0</v>
      </c>
      <c r="T758" s="201">
        <f>S758*H758</f>
        <v>0</v>
      </c>
      <c r="U758" s="37"/>
      <c r="V758" s="37"/>
      <c r="W758" s="37"/>
      <c r="X758" s="37"/>
      <c r="Y758" s="37"/>
      <c r="Z758" s="37"/>
      <c r="AA758" s="37"/>
      <c r="AB758" s="37"/>
      <c r="AC758" s="37"/>
      <c r="AD758" s="37"/>
      <c r="AE758" s="37"/>
      <c r="AR758" s="202" t="s">
        <v>196</v>
      </c>
      <c r="AT758" s="202" t="s">
        <v>191</v>
      </c>
      <c r="AU758" s="202" t="s">
        <v>90</v>
      </c>
      <c r="AY758" s="19" t="s">
        <v>189</v>
      </c>
      <c r="BE758" s="203">
        <f>IF(N758="základní",J758,0)</f>
        <v>0</v>
      </c>
      <c r="BF758" s="203">
        <f>IF(N758="snížená",J758,0)</f>
        <v>0</v>
      </c>
      <c r="BG758" s="203">
        <f>IF(N758="zákl. přenesená",J758,0)</f>
        <v>0</v>
      </c>
      <c r="BH758" s="203">
        <f>IF(N758="sníž. přenesená",J758,0)</f>
        <v>0</v>
      </c>
      <c r="BI758" s="203">
        <f>IF(N758="nulová",J758,0)</f>
        <v>0</v>
      </c>
      <c r="BJ758" s="19" t="s">
        <v>40</v>
      </c>
      <c r="BK758" s="203">
        <f>ROUND(I758*H758,2)</f>
        <v>0</v>
      </c>
      <c r="BL758" s="19" t="s">
        <v>196</v>
      </c>
      <c r="BM758" s="202" t="s">
        <v>862</v>
      </c>
    </row>
    <row r="759" spans="1:65" s="2" customFormat="1" ht="86.4">
      <c r="A759" s="37"/>
      <c r="B759" s="38"/>
      <c r="C759" s="39"/>
      <c r="D759" s="204" t="s">
        <v>198</v>
      </c>
      <c r="E759" s="39"/>
      <c r="F759" s="205" t="s">
        <v>863</v>
      </c>
      <c r="G759" s="39"/>
      <c r="H759" s="39"/>
      <c r="I759" s="112"/>
      <c r="J759" s="39"/>
      <c r="K759" s="39"/>
      <c r="L759" s="42"/>
      <c r="M759" s="206"/>
      <c r="N759" s="207"/>
      <c r="O759" s="67"/>
      <c r="P759" s="67"/>
      <c r="Q759" s="67"/>
      <c r="R759" s="67"/>
      <c r="S759" s="67"/>
      <c r="T759" s="68"/>
      <c r="U759" s="37"/>
      <c r="V759" s="37"/>
      <c r="W759" s="37"/>
      <c r="X759" s="37"/>
      <c r="Y759" s="37"/>
      <c r="Z759" s="37"/>
      <c r="AA759" s="37"/>
      <c r="AB759" s="37"/>
      <c r="AC759" s="37"/>
      <c r="AD759" s="37"/>
      <c r="AE759" s="37"/>
      <c r="AT759" s="19" t="s">
        <v>198</v>
      </c>
      <c r="AU759" s="19" t="s">
        <v>90</v>
      </c>
    </row>
    <row r="760" spans="1:65" s="13" customFormat="1" ht="10.199999999999999">
      <c r="B760" s="208"/>
      <c r="C760" s="209"/>
      <c r="D760" s="204" t="s">
        <v>200</v>
      </c>
      <c r="E760" s="210" t="s">
        <v>32</v>
      </c>
      <c r="F760" s="211" t="s">
        <v>671</v>
      </c>
      <c r="G760" s="209"/>
      <c r="H760" s="210" t="s">
        <v>32</v>
      </c>
      <c r="I760" s="212"/>
      <c r="J760" s="209"/>
      <c r="K760" s="209"/>
      <c r="L760" s="213"/>
      <c r="M760" s="214"/>
      <c r="N760" s="215"/>
      <c r="O760" s="215"/>
      <c r="P760" s="215"/>
      <c r="Q760" s="215"/>
      <c r="R760" s="215"/>
      <c r="S760" s="215"/>
      <c r="T760" s="216"/>
      <c r="AT760" s="217" t="s">
        <v>200</v>
      </c>
      <c r="AU760" s="217" t="s">
        <v>90</v>
      </c>
      <c r="AV760" s="13" t="s">
        <v>40</v>
      </c>
      <c r="AW760" s="13" t="s">
        <v>38</v>
      </c>
      <c r="AX760" s="13" t="s">
        <v>81</v>
      </c>
      <c r="AY760" s="217" t="s">
        <v>189</v>
      </c>
    </row>
    <row r="761" spans="1:65" s="13" customFormat="1" ht="10.199999999999999">
      <c r="B761" s="208"/>
      <c r="C761" s="209"/>
      <c r="D761" s="204" t="s">
        <v>200</v>
      </c>
      <c r="E761" s="210" t="s">
        <v>32</v>
      </c>
      <c r="F761" s="211" t="s">
        <v>202</v>
      </c>
      <c r="G761" s="209"/>
      <c r="H761" s="210" t="s">
        <v>32</v>
      </c>
      <c r="I761" s="212"/>
      <c r="J761" s="209"/>
      <c r="K761" s="209"/>
      <c r="L761" s="213"/>
      <c r="M761" s="214"/>
      <c r="N761" s="215"/>
      <c r="O761" s="215"/>
      <c r="P761" s="215"/>
      <c r="Q761" s="215"/>
      <c r="R761" s="215"/>
      <c r="S761" s="215"/>
      <c r="T761" s="216"/>
      <c r="AT761" s="217" t="s">
        <v>200</v>
      </c>
      <c r="AU761" s="217" t="s">
        <v>90</v>
      </c>
      <c r="AV761" s="13" t="s">
        <v>40</v>
      </c>
      <c r="AW761" s="13" t="s">
        <v>38</v>
      </c>
      <c r="AX761" s="13" t="s">
        <v>81</v>
      </c>
      <c r="AY761" s="217" t="s">
        <v>189</v>
      </c>
    </row>
    <row r="762" spans="1:65" s="13" customFormat="1" ht="10.199999999999999">
      <c r="B762" s="208"/>
      <c r="C762" s="209"/>
      <c r="D762" s="204" t="s">
        <v>200</v>
      </c>
      <c r="E762" s="210" t="s">
        <v>32</v>
      </c>
      <c r="F762" s="211" t="s">
        <v>297</v>
      </c>
      <c r="G762" s="209"/>
      <c r="H762" s="210" t="s">
        <v>32</v>
      </c>
      <c r="I762" s="212"/>
      <c r="J762" s="209"/>
      <c r="K762" s="209"/>
      <c r="L762" s="213"/>
      <c r="M762" s="214"/>
      <c r="N762" s="215"/>
      <c r="O762" s="215"/>
      <c r="P762" s="215"/>
      <c r="Q762" s="215"/>
      <c r="R762" s="215"/>
      <c r="S762" s="215"/>
      <c r="T762" s="216"/>
      <c r="AT762" s="217" t="s">
        <v>200</v>
      </c>
      <c r="AU762" s="217" t="s">
        <v>90</v>
      </c>
      <c r="AV762" s="13" t="s">
        <v>40</v>
      </c>
      <c r="AW762" s="13" t="s">
        <v>38</v>
      </c>
      <c r="AX762" s="13" t="s">
        <v>81</v>
      </c>
      <c r="AY762" s="217" t="s">
        <v>189</v>
      </c>
    </row>
    <row r="763" spans="1:65" s="14" customFormat="1" ht="10.199999999999999">
      <c r="B763" s="218"/>
      <c r="C763" s="219"/>
      <c r="D763" s="204" t="s">
        <v>200</v>
      </c>
      <c r="E763" s="220" t="s">
        <v>32</v>
      </c>
      <c r="F763" s="221" t="s">
        <v>489</v>
      </c>
      <c r="G763" s="219"/>
      <c r="H763" s="222">
        <v>60.04</v>
      </c>
      <c r="I763" s="223"/>
      <c r="J763" s="219"/>
      <c r="K763" s="219"/>
      <c r="L763" s="224"/>
      <c r="M763" s="225"/>
      <c r="N763" s="226"/>
      <c r="O763" s="226"/>
      <c r="P763" s="226"/>
      <c r="Q763" s="226"/>
      <c r="R763" s="226"/>
      <c r="S763" s="226"/>
      <c r="T763" s="227"/>
      <c r="AT763" s="228" t="s">
        <v>200</v>
      </c>
      <c r="AU763" s="228" t="s">
        <v>90</v>
      </c>
      <c r="AV763" s="14" t="s">
        <v>90</v>
      </c>
      <c r="AW763" s="14" t="s">
        <v>38</v>
      </c>
      <c r="AX763" s="14" t="s">
        <v>81</v>
      </c>
      <c r="AY763" s="228" t="s">
        <v>189</v>
      </c>
    </row>
    <row r="764" spans="1:65" s="16" customFormat="1" ht="10.199999999999999">
      <c r="B764" s="240"/>
      <c r="C764" s="241"/>
      <c r="D764" s="204" t="s">
        <v>200</v>
      </c>
      <c r="E764" s="242" t="s">
        <v>32</v>
      </c>
      <c r="F764" s="243" t="s">
        <v>672</v>
      </c>
      <c r="G764" s="241"/>
      <c r="H764" s="244">
        <v>60.04</v>
      </c>
      <c r="I764" s="245"/>
      <c r="J764" s="241"/>
      <c r="K764" s="241"/>
      <c r="L764" s="246"/>
      <c r="M764" s="247"/>
      <c r="N764" s="248"/>
      <c r="O764" s="248"/>
      <c r="P764" s="248"/>
      <c r="Q764" s="248"/>
      <c r="R764" s="248"/>
      <c r="S764" s="248"/>
      <c r="T764" s="249"/>
      <c r="AT764" s="250" t="s">
        <v>200</v>
      </c>
      <c r="AU764" s="250" t="s">
        <v>90</v>
      </c>
      <c r="AV764" s="16" t="s">
        <v>101</v>
      </c>
      <c r="AW764" s="16" t="s">
        <v>38</v>
      </c>
      <c r="AX764" s="16" t="s">
        <v>81</v>
      </c>
      <c r="AY764" s="250" t="s">
        <v>189</v>
      </c>
    </row>
    <row r="765" spans="1:65" s="13" customFormat="1" ht="10.199999999999999">
      <c r="B765" s="208"/>
      <c r="C765" s="209"/>
      <c r="D765" s="204" t="s">
        <v>200</v>
      </c>
      <c r="E765" s="210" t="s">
        <v>32</v>
      </c>
      <c r="F765" s="211" t="s">
        <v>615</v>
      </c>
      <c r="G765" s="209"/>
      <c r="H765" s="210" t="s">
        <v>32</v>
      </c>
      <c r="I765" s="212"/>
      <c r="J765" s="209"/>
      <c r="K765" s="209"/>
      <c r="L765" s="213"/>
      <c r="M765" s="214"/>
      <c r="N765" s="215"/>
      <c r="O765" s="215"/>
      <c r="P765" s="215"/>
      <c r="Q765" s="215"/>
      <c r="R765" s="215"/>
      <c r="S765" s="215"/>
      <c r="T765" s="216"/>
      <c r="AT765" s="217" t="s">
        <v>200</v>
      </c>
      <c r="AU765" s="217" t="s">
        <v>90</v>
      </c>
      <c r="AV765" s="13" t="s">
        <v>40</v>
      </c>
      <c r="AW765" s="13" t="s">
        <v>38</v>
      </c>
      <c r="AX765" s="13" t="s">
        <v>81</v>
      </c>
      <c r="AY765" s="217" t="s">
        <v>189</v>
      </c>
    </row>
    <row r="766" spans="1:65" s="13" customFormat="1" ht="10.199999999999999">
      <c r="B766" s="208"/>
      <c r="C766" s="209"/>
      <c r="D766" s="204" t="s">
        <v>200</v>
      </c>
      <c r="E766" s="210" t="s">
        <v>32</v>
      </c>
      <c r="F766" s="211" t="s">
        <v>202</v>
      </c>
      <c r="G766" s="209"/>
      <c r="H766" s="210" t="s">
        <v>32</v>
      </c>
      <c r="I766" s="212"/>
      <c r="J766" s="209"/>
      <c r="K766" s="209"/>
      <c r="L766" s="213"/>
      <c r="M766" s="214"/>
      <c r="N766" s="215"/>
      <c r="O766" s="215"/>
      <c r="P766" s="215"/>
      <c r="Q766" s="215"/>
      <c r="R766" s="215"/>
      <c r="S766" s="215"/>
      <c r="T766" s="216"/>
      <c r="AT766" s="217" t="s">
        <v>200</v>
      </c>
      <c r="AU766" s="217" t="s">
        <v>90</v>
      </c>
      <c r="AV766" s="13" t="s">
        <v>40</v>
      </c>
      <c r="AW766" s="13" t="s">
        <v>38</v>
      </c>
      <c r="AX766" s="13" t="s">
        <v>81</v>
      </c>
      <c r="AY766" s="217" t="s">
        <v>189</v>
      </c>
    </row>
    <row r="767" spans="1:65" s="13" customFormat="1" ht="10.199999999999999">
      <c r="B767" s="208"/>
      <c r="C767" s="209"/>
      <c r="D767" s="204" t="s">
        <v>200</v>
      </c>
      <c r="E767" s="210" t="s">
        <v>32</v>
      </c>
      <c r="F767" s="211" t="s">
        <v>297</v>
      </c>
      <c r="G767" s="209"/>
      <c r="H767" s="210" t="s">
        <v>32</v>
      </c>
      <c r="I767" s="212"/>
      <c r="J767" s="209"/>
      <c r="K767" s="209"/>
      <c r="L767" s="213"/>
      <c r="M767" s="214"/>
      <c r="N767" s="215"/>
      <c r="O767" s="215"/>
      <c r="P767" s="215"/>
      <c r="Q767" s="215"/>
      <c r="R767" s="215"/>
      <c r="S767" s="215"/>
      <c r="T767" s="216"/>
      <c r="AT767" s="217" t="s">
        <v>200</v>
      </c>
      <c r="AU767" s="217" t="s">
        <v>90</v>
      </c>
      <c r="AV767" s="13" t="s">
        <v>40</v>
      </c>
      <c r="AW767" s="13" t="s">
        <v>38</v>
      </c>
      <c r="AX767" s="13" t="s">
        <v>81</v>
      </c>
      <c r="AY767" s="217" t="s">
        <v>189</v>
      </c>
    </row>
    <row r="768" spans="1:65" s="14" customFormat="1" ht="10.199999999999999">
      <c r="B768" s="218"/>
      <c r="C768" s="219"/>
      <c r="D768" s="204" t="s">
        <v>200</v>
      </c>
      <c r="E768" s="220" t="s">
        <v>32</v>
      </c>
      <c r="F768" s="221" t="s">
        <v>490</v>
      </c>
      <c r="G768" s="219"/>
      <c r="H768" s="222">
        <v>1633.64</v>
      </c>
      <c r="I768" s="223"/>
      <c r="J768" s="219"/>
      <c r="K768" s="219"/>
      <c r="L768" s="224"/>
      <c r="M768" s="225"/>
      <c r="N768" s="226"/>
      <c r="O768" s="226"/>
      <c r="P768" s="226"/>
      <c r="Q768" s="226"/>
      <c r="R768" s="226"/>
      <c r="S768" s="226"/>
      <c r="T768" s="227"/>
      <c r="AT768" s="228" t="s">
        <v>200</v>
      </c>
      <c r="AU768" s="228" t="s">
        <v>90</v>
      </c>
      <c r="AV768" s="14" t="s">
        <v>90</v>
      </c>
      <c r="AW768" s="14" t="s">
        <v>38</v>
      </c>
      <c r="AX768" s="14" t="s">
        <v>81</v>
      </c>
      <c r="AY768" s="228" t="s">
        <v>189</v>
      </c>
    </row>
    <row r="769" spans="1:65" s="14" customFormat="1" ht="10.199999999999999">
      <c r="B769" s="218"/>
      <c r="C769" s="219"/>
      <c r="D769" s="204" t="s">
        <v>200</v>
      </c>
      <c r="E769" s="220" t="s">
        <v>32</v>
      </c>
      <c r="F769" s="221" t="s">
        <v>214</v>
      </c>
      <c r="G769" s="219"/>
      <c r="H769" s="222">
        <v>-220.75</v>
      </c>
      <c r="I769" s="223"/>
      <c r="J769" s="219"/>
      <c r="K769" s="219"/>
      <c r="L769" s="224"/>
      <c r="M769" s="225"/>
      <c r="N769" s="226"/>
      <c r="O769" s="226"/>
      <c r="P769" s="226"/>
      <c r="Q769" s="226"/>
      <c r="R769" s="226"/>
      <c r="S769" s="226"/>
      <c r="T769" s="227"/>
      <c r="AT769" s="228" t="s">
        <v>200</v>
      </c>
      <c r="AU769" s="228" t="s">
        <v>90</v>
      </c>
      <c r="AV769" s="14" t="s">
        <v>90</v>
      </c>
      <c r="AW769" s="14" t="s">
        <v>38</v>
      </c>
      <c r="AX769" s="14" t="s">
        <v>81</v>
      </c>
      <c r="AY769" s="228" t="s">
        <v>189</v>
      </c>
    </row>
    <row r="770" spans="1:65" s="16" customFormat="1" ht="10.199999999999999">
      <c r="B770" s="240"/>
      <c r="C770" s="241"/>
      <c r="D770" s="204" t="s">
        <v>200</v>
      </c>
      <c r="E770" s="242" t="s">
        <v>32</v>
      </c>
      <c r="F770" s="243" t="s">
        <v>741</v>
      </c>
      <c r="G770" s="241"/>
      <c r="H770" s="244">
        <v>1412.89</v>
      </c>
      <c r="I770" s="245"/>
      <c r="J770" s="241"/>
      <c r="K770" s="241"/>
      <c r="L770" s="246"/>
      <c r="M770" s="247"/>
      <c r="N770" s="248"/>
      <c r="O770" s="248"/>
      <c r="P770" s="248"/>
      <c r="Q770" s="248"/>
      <c r="R770" s="248"/>
      <c r="S770" s="248"/>
      <c r="T770" s="249"/>
      <c r="AT770" s="250" t="s">
        <v>200</v>
      </c>
      <c r="AU770" s="250" t="s">
        <v>90</v>
      </c>
      <c r="AV770" s="16" t="s">
        <v>101</v>
      </c>
      <c r="AW770" s="16" t="s">
        <v>38</v>
      </c>
      <c r="AX770" s="16" t="s">
        <v>81</v>
      </c>
      <c r="AY770" s="250" t="s">
        <v>189</v>
      </c>
    </row>
    <row r="771" spans="1:65" s="15" customFormat="1" ht="10.199999999999999">
      <c r="B771" s="229"/>
      <c r="C771" s="230"/>
      <c r="D771" s="204" t="s">
        <v>200</v>
      </c>
      <c r="E771" s="231" t="s">
        <v>32</v>
      </c>
      <c r="F771" s="232" t="s">
        <v>204</v>
      </c>
      <c r="G771" s="230"/>
      <c r="H771" s="233">
        <v>1472.93</v>
      </c>
      <c r="I771" s="234"/>
      <c r="J771" s="230"/>
      <c r="K771" s="230"/>
      <c r="L771" s="235"/>
      <c r="M771" s="236"/>
      <c r="N771" s="237"/>
      <c r="O771" s="237"/>
      <c r="P771" s="237"/>
      <c r="Q771" s="237"/>
      <c r="R771" s="237"/>
      <c r="S771" s="237"/>
      <c r="T771" s="238"/>
      <c r="AT771" s="239" t="s">
        <v>200</v>
      </c>
      <c r="AU771" s="239" t="s">
        <v>90</v>
      </c>
      <c r="AV771" s="15" t="s">
        <v>196</v>
      </c>
      <c r="AW771" s="15" t="s">
        <v>38</v>
      </c>
      <c r="AX771" s="15" t="s">
        <v>40</v>
      </c>
      <c r="AY771" s="239" t="s">
        <v>189</v>
      </c>
    </row>
    <row r="772" spans="1:65" s="2" customFormat="1" ht="16.5" customHeight="1">
      <c r="A772" s="37"/>
      <c r="B772" s="38"/>
      <c r="C772" s="191" t="s">
        <v>864</v>
      </c>
      <c r="D772" s="191" t="s">
        <v>191</v>
      </c>
      <c r="E772" s="192" t="s">
        <v>865</v>
      </c>
      <c r="F772" s="193" t="s">
        <v>866</v>
      </c>
      <c r="G772" s="194" t="s">
        <v>99</v>
      </c>
      <c r="H772" s="195">
        <v>13.52</v>
      </c>
      <c r="I772" s="196"/>
      <c r="J772" s="197">
        <f>ROUND(I772*H772,2)</f>
        <v>0</v>
      </c>
      <c r="K772" s="193" t="s">
        <v>195</v>
      </c>
      <c r="L772" s="42"/>
      <c r="M772" s="198" t="s">
        <v>32</v>
      </c>
      <c r="N772" s="199" t="s">
        <v>52</v>
      </c>
      <c r="O772" s="67"/>
      <c r="P772" s="200">
        <f>O772*H772</f>
        <v>0</v>
      </c>
      <c r="Q772" s="200">
        <v>0</v>
      </c>
      <c r="R772" s="200">
        <f>Q772*H772</f>
        <v>0</v>
      </c>
      <c r="S772" s="200">
        <v>0</v>
      </c>
      <c r="T772" s="201">
        <f>S772*H772</f>
        <v>0</v>
      </c>
      <c r="U772" s="37"/>
      <c r="V772" s="37"/>
      <c r="W772" s="37"/>
      <c r="X772" s="37"/>
      <c r="Y772" s="37"/>
      <c r="Z772" s="37"/>
      <c r="AA772" s="37"/>
      <c r="AB772" s="37"/>
      <c r="AC772" s="37"/>
      <c r="AD772" s="37"/>
      <c r="AE772" s="37"/>
      <c r="AR772" s="202" t="s">
        <v>196</v>
      </c>
      <c r="AT772" s="202" t="s">
        <v>191</v>
      </c>
      <c r="AU772" s="202" t="s">
        <v>90</v>
      </c>
      <c r="AY772" s="19" t="s">
        <v>189</v>
      </c>
      <c r="BE772" s="203">
        <f>IF(N772="základní",J772,0)</f>
        <v>0</v>
      </c>
      <c r="BF772" s="203">
        <f>IF(N772="snížená",J772,0)</f>
        <v>0</v>
      </c>
      <c r="BG772" s="203">
        <f>IF(N772="zákl. přenesená",J772,0)</f>
        <v>0</v>
      </c>
      <c r="BH772" s="203">
        <f>IF(N772="sníž. přenesená",J772,0)</f>
        <v>0</v>
      </c>
      <c r="BI772" s="203">
        <f>IF(N772="nulová",J772,0)</f>
        <v>0</v>
      </c>
      <c r="BJ772" s="19" t="s">
        <v>40</v>
      </c>
      <c r="BK772" s="203">
        <f>ROUND(I772*H772,2)</f>
        <v>0</v>
      </c>
      <c r="BL772" s="19" t="s">
        <v>196</v>
      </c>
      <c r="BM772" s="202" t="s">
        <v>867</v>
      </c>
    </row>
    <row r="773" spans="1:65" s="2" customFormat="1" ht="28.8">
      <c r="A773" s="37"/>
      <c r="B773" s="38"/>
      <c r="C773" s="39"/>
      <c r="D773" s="204" t="s">
        <v>198</v>
      </c>
      <c r="E773" s="39"/>
      <c r="F773" s="205" t="s">
        <v>868</v>
      </c>
      <c r="G773" s="39"/>
      <c r="H773" s="39"/>
      <c r="I773" s="112"/>
      <c r="J773" s="39"/>
      <c r="K773" s="39"/>
      <c r="L773" s="42"/>
      <c r="M773" s="206"/>
      <c r="N773" s="207"/>
      <c r="O773" s="67"/>
      <c r="P773" s="67"/>
      <c r="Q773" s="67"/>
      <c r="R773" s="67"/>
      <c r="S773" s="67"/>
      <c r="T773" s="68"/>
      <c r="U773" s="37"/>
      <c r="V773" s="37"/>
      <c r="W773" s="37"/>
      <c r="X773" s="37"/>
      <c r="Y773" s="37"/>
      <c r="Z773" s="37"/>
      <c r="AA773" s="37"/>
      <c r="AB773" s="37"/>
      <c r="AC773" s="37"/>
      <c r="AD773" s="37"/>
      <c r="AE773" s="37"/>
      <c r="AT773" s="19" t="s">
        <v>198</v>
      </c>
      <c r="AU773" s="19" t="s">
        <v>90</v>
      </c>
    </row>
    <row r="774" spans="1:65" s="13" customFormat="1" ht="10.199999999999999">
      <c r="B774" s="208"/>
      <c r="C774" s="209"/>
      <c r="D774" s="204" t="s">
        <v>200</v>
      </c>
      <c r="E774" s="210" t="s">
        <v>32</v>
      </c>
      <c r="F774" s="211" t="s">
        <v>264</v>
      </c>
      <c r="G774" s="209"/>
      <c r="H774" s="210" t="s">
        <v>32</v>
      </c>
      <c r="I774" s="212"/>
      <c r="J774" s="209"/>
      <c r="K774" s="209"/>
      <c r="L774" s="213"/>
      <c r="M774" s="214"/>
      <c r="N774" s="215"/>
      <c r="O774" s="215"/>
      <c r="P774" s="215"/>
      <c r="Q774" s="215"/>
      <c r="R774" s="215"/>
      <c r="S774" s="215"/>
      <c r="T774" s="216"/>
      <c r="AT774" s="217" t="s">
        <v>200</v>
      </c>
      <c r="AU774" s="217" t="s">
        <v>90</v>
      </c>
      <c r="AV774" s="13" t="s">
        <v>40</v>
      </c>
      <c r="AW774" s="13" t="s">
        <v>38</v>
      </c>
      <c r="AX774" s="13" t="s">
        <v>81</v>
      </c>
      <c r="AY774" s="217" t="s">
        <v>189</v>
      </c>
    </row>
    <row r="775" spans="1:65" s="13" customFormat="1" ht="10.199999999999999">
      <c r="B775" s="208"/>
      <c r="C775" s="209"/>
      <c r="D775" s="204" t="s">
        <v>200</v>
      </c>
      <c r="E775" s="210" t="s">
        <v>32</v>
      </c>
      <c r="F775" s="211" t="s">
        <v>202</v>
      </c>
      <c r="G775" s="209"/>
      <c r="H775" s="210" t="s">
        <v>32</v>
      </c>
      <c r="I775" s="212"/>
      <c r="J775" s="209"/>
      <c r="K775" s="209"/>
      <c r="L775" s="213"/>
      <c r="M775" s="214"/>
      <c r="N775" s="215"/>
      <c r="O775" s="215"/>
      <c r="P775" s="215"/>
      <c r="Q775" s="215"/>
      <c r="R775" s="215"/>
      <c r="S775" s="215"/>
      <c r="T775" s="216"/>
      <c r="AT775" s="217" t="s">
        <v>200</v>
      </c>
      <c r="AU775" s="217" t="s">
        <v>90</v>
      </c>
      <c r="AV775" s="13" t="s">
        <v>40</v>
      </c>
      <c r="AW775" s="13" t="s">
        <v>38</v>
      </c>
      <c r="AX775" s="13" t="s">
        <v>81</v>
      </c>
      <c r="AY775" s="217" t="s">
        <v>189</v>
      </c>
    </row>
    <row r="776" spans="1:65" s="14" customFormat="1" ht="10.199999999999999">
      <c r="B776" s="218"/>
      <c r="C776" s="219"/>
      <c r="D776" s="204" t="s">
        <v>200</v>
      </c>
      <c r="E776" s="220" t="s">
        <v>32</v>
      </c>
      <c r="F776" s="221" t="s">
        <v>846</v>
      </c>
      <c r="G776" s="219"/>
      <c r="H776" s="222">
        <v>13.52</v>
      </c>
      <c r="I776" s="223"/>
      <c r="J776" s="219"/>
      <c r="K776" s="219"/>
      <c r="L776" s="224"/>
      <c r="M776" s="225"/>
      <c r="N776" s="226"/>
      <c r="O776" s="226"/>
      <c r="P776" s="226"/>
      <c r="Q776" s="226"/>
      <c r="R776" s="226"/>
      <c r="S776" s="226"/>
      <c r="T776" s="227"/>
      <c r="AT776" s="228" t="s">
        <v>200</v>
      </c>
      <c r="AU776" s="228" t="s">
        <v>90</v>
      </c>
      <c r="AV776" s="14" t="s">
        <v>90</v>
      </c>
      <c r="AW776" s="14" t="s">
        <v>38</v>
      </c>
      <c r="AX776" s="14" t="s">
        <v>81</v>
      </c>
      <c r="AY776" s="228" t="s">
        <v>189</v>
      </c>
    </row>
    <row r="777" spans="1:65" s="15" customFormat="1" ht="10.199999999999999">
      <c r="B777" s="229"/>
      <c r="C777" s="230"/>
      <c r="D777" s="204" t="s">
        <v>200</v>
      </c>
      <c r="E777" s="231" t="s">
        <v>32</v>
      </c>
      <c r="F777" s="232" t="s">
        <v>204</v>
      </c>
      <c r="G777" s="230"/>
      <c r="H777" s="233">
        <v>13.52</v>
      </c>
      <c r="I777" s="234"/>
      <c r="J777" s="230"/>
      <c r="K777" s="230"/>
      <c r="L777" s="235"/>
      <c r="M777" s="236"/>
      <c r="N777" s="237"/>
      <c r="O777" s="237"/>
      <c r="P777" s="237"/>
      <c r="Q777" s="237"/>
      <c r="R777" s="237"/>
      <c r="S777" s="237"/>
      <c r="T777" s="238"/>
      <c r="AT777" s="239" t="s">
        <v>200</v>
      </c>
      <c r="AU777" s="239" t="s">
        <v>90</v>
      </c>
      <c r="AV777" s="15" t="s">
        <v>196</v>
      </c>
      <c r="AW777" s="15" t="s">
        <v>38</v>
      </c>
      <c r="AX777" s="15" t="s">
        <v>40</v>
      </c>
      <c r="AY777" s="239" t="s">
        <v>189</v>
      </c>
    </row>
    <row r="778" spans="1:65" s="2" customFormat="1" ht="16.5" customHeight="1">
      <c r="A778" s="37"/>
      <c r="B778" s="38"/>
      <c r="C778" s="191" t="s">
        <v>869</v>
      </c>
      <c r="D778" s="191" t="s">
        <v>191</v>
      </c>
      <c r="E778" s="192" t="s">
        <v>870</v>
      </c>
      <c r="F778" s="193" t="s">
        <v>871</v>
      </c>
      <c r="G778" s="194" t="s">
        <v>99</v>
      </c>
      <c r="H778" s="195">
        <v>13.52</v>
      </c>
      <c r="I778" s="196"/>
      <c r="J778" s="197">
        <f>ROUND(I778*H778,2)</f>
        <v>0</v>
      </c>
      <c r="K778" s="193" t="s">
        <v>195</v>
      </c>
      <c r="L778" s="42"/>
      <c r="M778" s="198" t="s">
        <v>32</v>
      </c>
      <c r="N778" s="199" t="s">
        <v>52</v>
      </c>
      <c r="O778" s="67"/>
      <c r="P778" s="200">
        <f>O778*H778</f>
        <v>0</v>
      </c>
      <c r="Q778" s="200">
        <v>0</v>
      </c>
      <c r="R778" s="200">
        <f>Q778*H778</f>
        <v>0</v>
      </c>
      <c r="S778" s="200">
        <v>0</v>
      </c>
      <c r="T778" s="201">
        <f>S778*H778</f>
        <v>0</v>
      </c>
      <c r="U778" s="37"/>
      <c r="V778" s="37"/>
      <c r="W778" s="37"/>
      <c r="X778" s="37"/>
      <c r="Y778" s="37"/>
      <c r="Z778" s="37"/>
      <c r="AA778" s="37"/>
      <c r="AB778" s="37"/>
      <c r="AC778" s="37"/>
      <c r="AD778" s="37"/>
      <c r="AE778" s="37"/>
      <c r="AR778" s="202" t="s">
        <v>196</v>
      </c>
      <c r="AT778" s="202" t="s">
        <v>191</v>
      </c>
      <c r="AU778" s="202" t="s">
        <v>90</v>
      </c>
      <c r="AY778" s="19" t="s">
        <v>189</v>
      </c>
      <c r="BE778" s="203">
        <f>IF(N778="základní",J778,0)</f>
        <v>0</v>
      </c>
      <c r="BF778" s="203">
        <f>IF(N778="snížená",J778,0)</f>
        <v>0</v>
      </c>
      <c r="BG778" s="203">
        <f>IF(N778="zákl. přenesená",J778,0)</f>
        <v>0</v>
      </c>
      <c r="BH778" s="203">
        <f>IF(N778="sníž. přenesená",J778,0)</f>
        <v>0</v>
      </c>
      <c r="BI778" s="203">
        <f>IF(N778="nulová",J778,0)</f>
        <v>0</v>
      </c>
      <c r="BJ778" s="19" t="s">
        <v>40</v>
      </c>
      <c r="BK778" s="203">
        <f>ROUND(I778*H778,2)</f>
        <v>0</v>
      </c>
      <c r="BL778" s="19" t="s">
        <v>196</v>
      </c>
      <c r="BM778" s="202" t="s">
        <v>872</v>
      </c>
    </row>
    <row r="779" spans="1:65" s="2" customFormat="1" ht="28.8">
      <c r="A779" s="37"/>
      <c r="B779" s="38"/>
      <c r="C779" s="39"/>
      <c r="D779" s="204" t="s">
        <v>198</v>
      </c>
      <c r="E779" s="39"/>
      <c r="F779" s="205" t="s">
        <v>868</v>
      </c>
      <c r="G779" s="39"/>
      <c r="H779" s="39"/>
      <c r="I779" s="112"/>
      <c r="J779" s="39"/>
      <c r="K779" s="39"/>
      <c r="L779" s="42"/>
      <c r="M779" s="206"/>
      <c r="N779" s="207"/>
      <c r="O779" s="67"/>
      <c r="P779" s="67"/>
      <c r="Q779" s="67"/>
      <c r="R779" s="67"/>
      <c r="S779" s="67"/>
      <c r="T779" s="68"/>
      <c r="U779" s="37"/>
      <c r="V779" s="37"/>
      <c r="W779" s="37"/>
      <c r="X779" s="37"/>
      <c r="Y779" s="37"/>
      <c r="Z779" s="37"/>
      <c r="AA779" s="37"/>
      <c r="AB779" s="37"/>
      <c r="AC779" s="37"/>
      <c r="AD779" s="37"/>
      <c r="AE779" s="37"/>
      <c r="AT779" s="19" t="s">
        <v>198</v>
      </c>
      <c r="AU779" s="19" t="s">
        <v>90</v>
      </c>
    </row>
    <row r="780" spans="1:65" s="13" customFormat="1" ht="10.199999999999999">
      <c r="B780" s="208"/>
      <c r="C780" s="209"/>
      <c r="D780" s="204" t="s">
        <v>200</v>
      </c>
      <c r="E780" s="210" t="s">
        <v>32</v>
      </c>
      <c r="F780" s="211" t="s">
        <v>264</v>
      </c>
      <c r="G780" s="209"/>
      <c r="H780" s="210" t="s">
        <v>32</v>
      </c>
      <c r="I780" s="212"/>
      <c r="J780" s="209"/>
      <c r="K780" s="209"/>
      <c r="L780" s="213"/>
      <c r="M780" s="214"/>
      <c r="N780" s="215"/>
      <c r="O780" s="215"/>
      <c r="P780" s="215"/>
      <c r="Q780" s="215"/>
      <c r="R780" s="215"/>
      <c r="S780" s="215"/>
      <c r="T780" s="216"/>
      <c r="AT780" s="217" t="s">
        <v>200</v>
      </c>
      <c r="AU780" s="217" t="s">
        <v>90</v>
      </c>
      <c r="AV780" s="13" t="s">
        <v>40</v>
      </c>
      <c r="AW780" s="13" t="s">
        <v>38</v>
      </c>
      <c r="AX780" s="13" t="s">
        <v>81</v>
      </c>
      <c r="AY780" s="217" t="s">
        <v>189</v>
      </c>
    </row>
    <row r="781" spans="1:65" s="13" customFormat="1" ht="10.199999999999999">
      <c r="B781" s="208"/>
      <c r="C781" s="209"/>
      <c r="D781" s="204" t="s">
        <v>200</v>
      </c>
      <c r="E781" s="210" t="s">
        <v>32</v>
      </c>
      <c r="F781" s="211" t="s">
        <v>202</v>
      </c>
      <c r="G781" s="209"/>
      <c r="H781" s="210" t="s">
        <v>32</v>
      </c>
      <c r="I781" s="212"/>
      <c r="J781" s="209"/>
      <c r="K781" s="209"/>
      <c r="L781" s="213"/>
      <c r="M781" s="214"/>
      <c r="N781" s="215"/>
      <c r="O781" s="215"/>
      <c r="P781" s="215"/>
      <c r="Q781" s="215"/>
      <c r="R781" s="215"/>
      <c r="S781" s="215"/>
      <c r="T781" s="216"/>
      <c r="AT781" s="217" t="s">
        <v>200</v>
      </c>
      <c r="AU781" s="217" t="s">
        <v>90</v>
      </c>
      <c r="AV781" s="13" t="s">
        <v>40</v>
      </c>
      <c r="AW781" s="13" t="s">
        <v>38</v>
      </c>
      <c r="AX781" s="13" t="s">
        <v>81</v>
      </c>
      <c r="AY781" s="217" t="s">
        <v>189</v>
      </c>
    </row>
    <row r="782" spans="1:65" s="14" customFormat="1" ht="10.199999999999999">
      <c r="B782" s="218"/>
      <c r="C782" s="219"/>
      <c r="D782" s="204" t="s">
        <v>200</v>
      </c>
      <c r="E782" s="220" t="s">
        <v>32</v>
      </c>
      <c r="F782" s="221" t="s">
        <v>873</v>
      </c>
      <c r="G782" s="219"/>
      <c r="H782" s="222">
        <v>13.52</v>
      </c>
      <c r="I782" s="223"/>
      <c r="J782" s="219"/>
      <c r="K782" s="219"/>
      <c r="L782" s="224"/>
      <c r="M782" s="225"/>
      <c r="N782" s="226"/>
      <c r="O782" s="226"/>
      <c r="P782" s="226"/>
      <c r="Q782" s="226"/>
      <c r="R782" s="226"/>
      <c r="S782" s="226"/>
      <c r="T782" s="227"/>
      <c r="AT782" s="228" t="s">
        <v>200</v>
      </c>
      <c r="AU782" s="228" t="s">
        <v>90</v>
      </c>
      <c r="AV782" s="14" t="s">
        <v>90</v>
      </c>
      <c r="AW782" s="14" t="s">
        <v>38</v>
      </c>
      <c r="AX782" s="14" t="s">
        <v>81</v>
      </c>
      <c r="AY782" s="228" t="s">
        <v>189</v>
      </c>
    </row>
    <row r="783" spans="1:65" s="15" customFormat="1" ht="10.199999999999999">
      <c r="B783" s="229"/>
      <c r="C783" s="230"/>
      <c r="D783" s="204" t="s">
        <v>200</v>
      </c>
      <c r="E783" s="231" t="s">
        <v>32</v>
      </c>
      <c r="F783" s="232" t="s">
        <v>204</v>
      </c>
      <c r="G783" s="230"/>
      <c r="H783" s="233">
        <v>13.52</v>
      </c>
      <c r="I783" s="234"/>
      <c r="J783" s="230"/>
      <c r="K783" s="230"/>
      <c r="L783" s="235"/>
      <c r="M783" s="236"/>
      <c r="N783" s="237"/>
      <c r="O783" s="237"/>
      <c r="P783" s="237"/>
      <c r="Q783" s="237"/>
      <c r="R783" s="237"/>
      <c r="S783" s="237"/>
      <c r="T783" s="238"/>
      <c r="AT783" s="239" t="s">
        <v>200</v>
      </c>
      <c r="AU783" s="239" t="s">
        <v>90</v>
      </c>
      <c r="AV783" s="15" t="s">
        <v>196</v>
      </c>
      <c r="AW783" s="15" t="s">
        <v>38</v>
      </c>
      <c r="AX783" s="15" t="s">
        <v>40</v>
      </c>
      <c r="AY783" s="239" t="s">
        <v>189</v>
      </c>
    </row>
    <row r="784" spans="1:65" s="2" customFormat="1" ht="16.5" customHeight="1">
      <c r="A784" s="37"/>
      <c r="B784" s="38"/>
      <c r="C784" s="191" t="s">
        <v>874</v>
      </c>
      <c r="D784" s="191" t="s">
        <v>191</v>
      </c>
      <c r="E784" s="192" t="s">
        <v>875</v>
      </c>
      <c r="F784" s="193" t="s">
        <v>876</v>
      </c>
      <c r="G784" s="194" t="s">
        <v>99</v>
      </c>
      <c r="H784" s="195">
        <v>13.52</v>
      </c>
      <c r="I784" s="196"/>
      <c r="J784" s="197">
        <f>ROUND(I784*H784,2)</f>
        <v>0</v>
      </c>
      <c r="K784" s="193" t="s">
        <v>195</v>
      </c>
      <c r="L784" s="42"/>
      <c r="M784" s="198" t="s">
        <v>32</v>
      </c>
      <c r="N784" s="199" t="s">
        <v>52</v>
      </c>
      <c r="O784" s="67"/>
      <c r="P784" s="200">
        <f>O784*H784</f>
        <v>0</v>
      </c>
      <c r="Q784" s="200">
        <v>8.0000000000000007E-5</v>
      </c>
      <c r="R784" s="200">
        <f>Q784*H784</f>
        <v>1.0816000000000001E-3</v>
      </c>
      <c r="S784" s="200">
        <v>0</v>
      </c>
      <c r="T784" s="201">
        <f>S784*H784</f>
        <v>0</v>
      </c>
      <c r="U784" s="37"/>
      <c r="V784" s="37"/>
      <c r="W784" s="37"/>
      <c r="X784" s="37"/>
      <c r="Y784" s="37"/>
      <c r="Z784" s="37"/>
      <c r="AA784" s="37"/>
      <c r="AB784" s="37"/>
      <c r="AC784" s="37"/>
      <c r="AD784" s="37"/>
      <c r="AE784" s="37"/>
      <c r="AR784" s="202" t="s">
        <v>196</v>
      </c>
      <c r="AT784" s="202" t="s">
        <v>191</v>
      </c>
      <c r="AU784" s="202" t="s">
        <v>90</v>
      </c>
      <c r="AY784" s="19" t="s">
        <v>189</v>
      </c>
      <c r="BE784" s="203">
        <f>IF(N784="základní",J784,0)</f>
        <v>0</v>
      </c>
      <c r="BF784" s="203">
        <f>IF(N784="snížená",J784,0)</f>
        <v>0</v>
      </c>
      <c r="BG784" s="203">
        <f>IF(N784="zákl. přenesená",J784,0)</f>
        <v>0</v>
      </c>
      <c r="BH784" s="203">
        <f>IF(N784="sníž. přenesená",J784,0)</f>
        <v>0</v>
      </c>
      <c r="BI784" s="203">
        <f>IF(N784="nulová",J784,0)</f>
        <v>0</v>
      </c>
      <c r="BJ784" s="19" t="s">
        <v>40</v>
      </c>
      <c r="BK784" s="203">
        <f>ROUND(I784*H784,2)</f>
        <v>0</v>
      </c>
      <c r="BL784" s="19" t="s">
        <v>196</v>
      </c>
      <c r="BM784" s="202" t="s">
        <v>877</v>
      </c>
    </row>
    <row r="785" spans="1:65" s="2" customFormat="1" ht="28.8">
      <c r="A785" s="37"/>
      <c r="B785" s="38"/>
      <c r="C785" s="39"/>
      <c r="D785" s="204" t="s">
        <v>198</v>
      </c>
      <c r="E785" s="39"/>
      <c r="F785" s="205" t="s">
        <v>868</v>
      </c>
      <c r="G785" s="39"/>
      <c r="H785" s="39"/>
      <c r="I785" s="112"/>
      <c r="J785" s="39"/>
      <c r="K785" s="39"/>
      <c r="L785" s="42"/>
      <c r="M785" s="206"/>
      <c r="N785" s="207"/>
      <c r="O785" s="67"/>
      <c r="P785" s="67"/>
      <c r="Q785" s="67"/>
      <c r="R785" s="67"/>
      <c r="S785" s="67"/>
      <c r="T785" s="68"/>
      <c r="U785" s="37"/>
      <c r="V785" s="37"/>
      <c r="W785" s="37"/>
      <c r="X785" s="37"/>
      <c r="Y785" s="37"/>
      <c r="Z785" s="37"/>
      <c r="AA785" s="37"/>
      <c r="AB785" s="37"/>
      <c r="AC785" s="37"/>
      <c r="AD785" s="37"/>
      <c r="AE785" s="37"/>
      <c r="AT785" s="19" t="s">
        <v>198</v>
      </c>
      <c r="AU785" s="19" t="s">
        <v>90</v>
      </c>
    </row>
    <row r="786" spans="1:65" s="13" customFormat="1" ht="10.199999999999999">
      <c r="B786" s="208"/>
      <c r="C786" s="209"/>
      <c r="D786" s="204" t="s">
        <v>200</v>
      </c>
      <c r="E786" s="210" t="s">
        <v>32</v>
      </c>
      <c r="F786" s="211" t="s">
        <v>264</v>
      </c>
      <c r="G786" s="209"/>
      <c r="H786" s="210" t="s">
        <v>32</v>
      </c>
      <c r="I786" s="212"/>
      <c r="J786" s="209"/>
      <c r="K786" s="209"/>
      <c r="L786" s="213"/>
      <c r="M786" s="214"/>
      <c r="N786" s="215"/>
      <c r="O786" s="215"/>
      <c r="P786" s="215"/>
      <c r="Q786" s="215"/>
      <c r="R786" s="215"/>
      <c r="S786" s="215"/>
      <c r="T786" s="216"/>
      <c r="AT786" s="217" t="s">
        <v>200</v>
      </c>
      <c r="AU786" s="217" t="s">
        <v>90</v>
      </c>
      <c r="AV786" s="13" t="s">
        <v>40</v>
      </c>
      <c r="AW786" s="13" t="s">
        <v>38</v>
      </c>
      <c r="AX786" s="13" t="s">
        <v>81</v>
      </c>
      <c r="AY786" s="217" t="s">
        <v>189</v>
      </c>
    </row>
    <row r="787" spans="1:65" s="13" customFormat="1" ht="10.199999999999999">
      <c r="B787" s="208"/>
      <c r="C787" s="209"/>
      <c r="D787" s="204" t="s">
        <v>200</v>
      </c>
      <c r="E787" s="210" t="s">
        <v>32</v>
      </c>
      <c r="F787" s="211" t="s">
        <v>202</v>
      </c>
      <c r="G787" s="209"/>
      <c r="H787" s="210" t="s">
        <v>32</v>
      </c>
      <c r="I787" s="212"/>
      <c r="J787" s="209"/>
      <c r="K787" s="209"/>
      <c r="L787" s="213"/>
      <c r="M787" s="214"/>
      <c r="N787" s="215"/>
      <c r="O787" s="215"/>
      <c r="P787" s="215"/>
      <c r="Q787" s="215"/>
      <c r="R787" s="215"/>
      <c r="S787" s="215"/>
      <c r="T787" s="216"/>
      <c r="AT787" s="217" t="s">
        <v>200</v>
      </c>
      <c r="AU787" s="217" t="s">
        <v>90</v>
      </c>
      <c r="AV787" s="13" t="s">
        <v>40</v>
      </c>
      <c r="AW787" s="13" t="s">
        <v>38</v>
      </c>
      <c r="AX787" s="13" t="s">
        <v>81</v>
      </c>
      <c r="AY787" s="217" t="s">
        <v>189</v>
      </c>
    </row>
    <row r="788" spans="1:65" s="14" customFormat="1" ht="10.199999999999999">
      <c r="B788" s="218"/>
      <c r="C788" s="219"/>
      <c r="D788" s="204" t="s">
        <v>200</v>
      </c>
      <c r="E788" s="220" t="s">
        <v>32</v>
      </c>
      <c r="F788" s="221" t="s">
        <v>878</v>
      </c>
      <c r="G788" s="219"/>
      <c r="H788" s="222">
        <v>13.52</v>
      </c>
      <c r="I788" s="223"/>
      <c r="J788" s="219"/>
      <c r="K788" s="219"/>
      <c r="L788" s="224"/>
      <c r="M788" s="225"/>
      <c r="N788" s="226"/>
      <c r="O788" s="226"/>
      <c r="P788" s="226"/>
      <c r="Q788" s="226"/>
      <c r="R788" s="226"/>
      <c r="S788" s="226"/>
      <c r="T788" s="227"/>
      <c r="AT788" s="228" t="s">
        <v>200</v>
      </c>
      <c r="AU788" s="228" t="s">
        <v>90</v>
      </c>
      <c r="AV788" s="14" t="s">
        <v>90</v>
      </c>
      <c r="AW788" s="14" t="s">
        <v>38</v>
      </c>
      <c r="AX788" s="14" t="s">
        <v>81</v>
      </c>
      <c r="AY788" s="228" t="s">
        <v>189</v>
      </c>
    </row>
    <row r="789" spans="1:65" s="15" customFormat="1" ht="10.199999999999999">
      <c r="B789" s="229"/>
      <c r="C789" s="230"/>
      <c r="D789" s="204" t="s">
        <v>200</v>
      </c>
      <c r="E789" s="231" t="s">
        <v>32</v>
      </c>
      <c r="F789" s="232" t="s">
        <v>204</v>
      </c>
      <c r="G789" s="230"/>
      <c r="H789" s="233">
        <v>13.52</v>
      </c>
      <c r="I789" s="234"/>
      <c r="J789" s="230"/>
      <c r="K789" s="230"/>
      <c r="L789" s="235"/>
      <c r="M789" s="236"/>
      <c r="N789" s="237"/>
      <c r="O789" s="237"/>
      <c r="P789" s="237"/>
      <c r="Q789" s="237"/>
      <c r="R789" s="237"/>
      <c r="S789" s="237"/>
      <c r="T789" s="238"/>
      <c r="AT789" s="239" t="s">
        <v>200</v>
      </c>
      <c r="AU789" s="239" t="s">
        <v>90</v>
      </c>
      <c r="AV789" s="15" t="s">
        <v>196</v>
      </c>
      <c r="AW789" s="15" t="s">
        <v>38</v>
      </c>
      <c r="AX789" s="15" t="s">
        <v>40</v>
      </c>
      <c r="AY789" s="239" t="s">
        <v>189</v>
      </c>
    </row>
    <row r="790" spans="1:65" s="2" customFormat="1" ht="21.75" customHeight="1">
      <c r="A790" s="37"/>
      <c r="B790" s="38"/>
      <c r="C790" s="191" t="s">
        <v>879</v>
      </c>
      <c r="D790" s="191" t="s">
        <v>191</v>
      </c>
      <c r="E790" s="192" t="s">
        <v>880</v>
      </c>
      <c r="F790" s="193" t="s">
        <v>881</v>
      </c>
      <c r="G790" s="194" t="s">
        <v>194</v>
      </c>
      <c r="H790" s="195">
        <v>3</v>
      </c>
      <c r="I790" s="196"/>
      <c r="J790" s="197">
        <f>ROUND(I790*H790,2)</f>
        <v>0</v>
      </c>
      <c r="K790" s="193" t="s">
        <v>195</v>
      </c>
      <c r="L790" s="42"/>
      <c r="M790" s="198" t="s">
        <v>32</v>
      </c>
      <c r="N790" s="199" t="s">
        <v>52</v>
      </c>
      <c r="O790" s="67"/>
      <c r="P790" s="200">
        <f>O790*H790</f>
        <v>0</v>
      </c>
      <c r="Q790" s="200">
        <v>9.7159999999999996E-2</v>
      </c>
      <c r="R790" s="200">
        <f>Q790*H790</f>
        <v>0.29147999999999996</v>
      </c>
      <c r="S790" s="200">
        <v>0</v>
      </c>
      <c r="T790" s="201">
        <f>S790*H790</f>
        <v>0</v>
      </c>
      <c r="U790" s="37"/>
      <c r="V790" s="37"/>
      <c r="W790" s="37"/>
      <c r="X790" s="37"/>
      <c r="Y790" s="37"/>
      <c r="Z790" s="37"/>
      <c r="AA790" s="37"/>
      <c r="AB790" s="37"/>
      <c r="AC790" s="37"/>
      <c r="AD790" s="37"/>
      <c r="AE790" s="37"/>
      <c r="AR790" s="202" t="s">
        <v>196</v>
      </c>
      <c r="AT790" s="202" t="s">
        <v>191</v>
      </c>
      <c r="AU790" s="202" t="s">
        <v>90</v>
      </c>
      <c r="AY790" s="19" t="s">
        <v>189</v>
      </c>
      <c r="BE790" s="203">
        <f>IF(N790="základní",J790,0)</f>
        <v>0</v>
      </c>
      <c r="BF790" s="203">
        <f>IF(N790="snížená",J790,0)</f>
        <v>0</v>
      </c>
      <c r="BG790" s="203">
        <f>IF(N790="zákl. přenesená",J790,0)</f>
        <v>0</v>
      </c>
      <c r="BH790" s="203">
        <f>IF(N790="sníž. přenesená",J790,0)</f>
        <v>0</v>
      </c>
      <c r="BI790" s="203">
        <f>IF(N790="nulová",J790,0)</f>
        <v>0</v>
      </c>
      <c r="BJ790" s="19" t="s">
        <v>40</v>
      </c>
      <c r="BK790" s="203">
        <f>ROUND(I790*H790,2)</f>
        <v>0</v>
      </c>
      <c r="BL790" s="19" t="s">
        <v>196</v>
      </c>
      <c r="BM790" s="202" t="s">
        <v>882</v>
      </c>
    </row>
    <row r="791" spans="1:65" s="2" customFormat="1" ht="86.4">
      <c r="A791" s="37"/>
      <c r="B791" s="38"/>
      <c r="C791" s="39"/>
      <c r="D791" s="204" t="s">
        <v>198</v>
      </c>
      <c r="E791" s="39"/>
      <c r="F791" s="205" t="s">
        <v>883</v>
      </c>
      <c r="G791" s="39"/>
      <c r="H791" s="39"/>
      <c r="I791" s="112"/>
      <c r="J791" s="39"/>
      <c r="K791" s="39"/>
      <c r="L791" s="42"/>
      <c r="M791" s="206"/>
      <c r="N791" s="207"/>
      <c r="O791" s="67"/>
      <c r="P791" s="67"/>
      <c r="Q791" s="67"/>
      <c r="R791" s="67"/>
      <c r="S791" s="67"/>
      <c r="T791" s="68"/>
      <c r="U791" s="37"/>
      <c r="V791" s="37"/>
      <c r="W791" s="37"/>
      <c r="X791" s="37"/>
      <c r="Y791" s="37"/>
      <c r="Z791" s="37"/>
      <c r="AA791" s="37"/>
      <c r="AB791" s="37"/>
      <c r="AC791" s="37"/>
      <c r="AD791" s="37"/>
      <c r="AE791" s="37"/>
      <c r="AT791" s="19" t="s">
        <v>198</v>
      </c>
      <c r="AU791" s="19" t="s">
        <v>90</v>
      </c>
    </row>
    <row r="792" spans="1:65" s="13" customFormat="1" ht="10.199999999999999">
      <c r="B792" s="208"/>
      <c r="C792" s="209"/>
      <c r="D792" s="204" t="s">
        <v>200</v>
      </c>
      <c r="E792" s="210" t="s">
        <v>32</v>
      </c>
      <c r="F792" s="211" t="s">
        <v>202</v>
      </c>
      <c r="G792" s="209"/>
      <c r="H792" s="210" t="s">
        <v>32</v>
      </c>
      <c r="I792" s="212"/>
      <c r="J792" s="209"/>
      <c r="K792" s="209"/>
      <c r="L792" s="213"/>
      <c r="M792" s="214"/>
      <c r="N792" s="215"/>
      <c r="O792" s="215"/>
      <c r="P792" s="215"/>
      <c r="Q792" s="215"/>
      <c r="R792" s="215"/>
      <c r="S792" s="215"/>
      <c r="T792" s="216"/>
      <c r="AT792" s="217" t="s">
        <v>200</v>
      </c>
      <c r="AU792" s="217" t="s">
        <v>90</v>
      </c>
      <c r="AV792" s="13" t="s">
        <v>40</v>
      </c>
      <c r="AW792" s="13" t="s">
        <v>38</v>
      </c>
      <c r="AX792" s="13" t="s">
        <v>81</v>
      </c>
      <c r="AY792" s="217" t="s">
        <v>189</v>
      </c>
    </row>
    <row r="793" spans="1:65" s="14" customFormat="1" ht="10.199999999999999">
      <c r="B793" s="218"/>
      <c r="C793" s="219"/>
      <c r="D793" s="204" t="s">
        <v>200</v>
      </c>
      <c r="E793" s="220" t="s">
        <v>32</v>
      </c>
      <c r="F793" s="221" t="s">
        <v>884</v>
      </c>
      <c r="G793" s="219"/>
      <c r="H793" s="222">
        <v>3</v>
      </c>
      <c r="I793" s="223"/>
      <c r="J793" s="219"/>
      <c r="K793" s="219"/>
      <c r="L793" s="224"/>
      <c r="M793" s="225"/>
      <c r="N793" s="226"/>
      <c r="O793" s="226"/>
      <c r="P793" s="226"/>
      <c r="Q793" s="226"/>
      <c r="R793" s="226"/>
      <c r="S793" s="226"/>
      <c r="T793" s="227"/>
      <c r="AT793" s="228" t="s">
        <v>200</v>
      </c>
      <c r="AU793" s="228" t="s">
        <v>90</v>
      </c>
      <c r="AV793" s="14" t="s">
        <v>90</v>
      </c>
      <c r="AW793" s="14" t="s">
        <v>38</v>
      </c>
      <c r="AX793" s="14" t="s">
        <v>81</v>
      </c>
      <c r="AY793" s="228" t="s">
        <v>189</v>
      </c>
    </row>
    <row r="794" spans="1:65" s="15" customFormat="1" ht="10.199999999999999">
      <c r="B794" s="229"/>
      <c r="C794" s="230"/>
      <c r="D794" s="204" t="s">
        <v>200</v>
      </c>
      <c r="E794" s="231" t="s">
        <v>32</v>
      </c>
      <c r="F794" s="232" t="s">
        <v>204</v>
      </c>
      <c r="G794" s="230"/>
      <c r="H794" s="233">
        <v>3</v>
      </c>
      <c r="I794" s="234"/>
      <c r="J794" s="230"/>
      <c r="K794" s="230"/>
      <c r="L794" s="235"/>
      <c r="M794" s="236"/>
      <c r="N794" s="237"/>
      <c r="O794" s="237"/>
      <c r="P794" s="237"/>
      <c r="Q794" s="237"/>
      <c r="R794" s="237"/>
      <c r="S794" s="237"/>
      <c r="T794" s="238"/>
      <c r="AT794" s="239" t="s">
        <v>200</v>
      </c>
      <c r="AU794" s="239" t="s">
        <v>90</v>
      </c>
      <c r="AV794" s="15" t="s">
        <v>196</v>
      </c>
      <c r="AW794" s="15" t="s">
        <v>38</v>
      </c>
      <c r="AX794" s="15" t="s">
        <v>40</v>
      </c>
      <c r="AY794" s="239" t="s">
        <v>189</v>
      </c>
    </row>
    <row r="795" spans="1:65" s="2" customFormat="1" ht="16.5" customHeight="1">
      <c r="A795" s="37"/>
      <c r="B795" s="38"/>
      <c r="C795" s="251" t="s">
        <v>885</v>
      </c>
      <c r="D795" s="251" t="s">
        <v>418</v>
      </c>
      <c r="E795" s="252" t="s">
        <v>886</v>
      </c>
      <c r="F795" s="253" t="s">
        <v>887</v>
      </c>
      <c r="G795" s="254" t="s">
        <v>194</v>
      </c>
      <c r="H795" s="255">
        <v>3</v>
      </c>
      <c r="I795" s="256"/>
      <c r="J795" s="257">
        <f>ROUND(I795*H795,2)</f>
        <v>0</v>
      </c>
      <c r="K795" s="253" t="s">
        <v>195</v>
      </c>
      <c r="L795" s="258"/>
      <c r="M795" s="259" t="s">
        <v>32</v>
      </c>
      <c r="N795" s="260" t="s">
        <v>52</v>
      </c>
      <c r="O795" s="67"/>
      <c r="P795" s="200">
        <f>O795*H795</f>
        <v>0</v>
      </c>
      <c r="Q795" s="200">
        <v>0.11600000000000001</v>
      </c>
      <c r="R795" s="200">
        <f>Q795*H795</f>
        <v>0.34800000000000003</v>
      </c>
      <c r="S795" s="200">
        <v>0</v>
      </c>
      <c r="T795" s="201">
        <f>S795*H795</f>
        <v>0</v>
      </c>
      <c r="U795" s="37"/>
      <c r="V795" s="37"/>
      <c r="W795" s="37"/>
      <c r="X795" s="37"/>
      <c r="Y795" s="37"/>
      <c r="Z795" s="37"/>
      <c r="AA795" s="37"/>
      <c r="AB795" s="37"/>
      <c r="AC795" s="37"/>
      <c r="AD795" s="37"/>
      <c r="AE795" s="37"/>
      <c r="AR795" s="202" t="s">
        <v>237</v>
      </c>
      <c r="AT795" s="202" t="s">
        <v>418</v>
      </c>
      <c r="AU795" s="202" t="s">
        <v>90</v>
      </c>
      <c r="AY795" s="19" t="s">
        <v>189</v>
      </c>
      <c r="BE795" s="203">
        <f>IF(N795="základní",J795,0)</f>
        <v>0</v>
      </c>
      <c r="BF795" s="203">
        <f>IF(N795="snížená",J795,0)</f>
        <v>0</v>
      </c>
      <c r="BG795" s="203">
        <f>IF(N795="zákl. přenesená",J795,0)</f>
        <v>0</v>
      </c>
      <c r="BH795" s="203">
        <f>IF(N795="sníž. přenesená",J795,0)</f>
        <v>0</v>
      </c>
      <c r="BI795" s="203">
        <f>IF(N795="nulová",J795,0)</f>
        <v>0</v>
      </c>
      <c r="BJ795" s="19" t="s">
        <v>40</v>
      </c>
      <c r="BK795" s="203">
        <f>ROUND(I795*H795,2)</f>
        <v>0</v>
      </c>
      <c r="BL795" s="19" t="s">
        <v>196</v>
      </c>
      <c r="BM795" s="202" t="s">
        <v>888</v>
      </c>
    </row>
    <row r="796" spans="1:65" s="2" customFormat="1" ht="19.2">
      <c r="A796" s="37"/>
      <c r="B796" s="38"/>
      <c r="C796" s="39"/>
      <c r="D796" s="204" t="s">
        <v>230</v>
      </c>
      <c r="E796" s="39"/>
      <c r="F796" s="205" t="s">
        <v>889</v>
      </c>
      <c r="G796" s="39"/>
      <c r="H796" s="39"/>
      <c r="I796" s="112"/>
      <c r="J796" s="39"/>
      <c r="K796" s="39"/>
      <c r="L796" s="42"/>
      <c r="M796" s="206"/>
      <c r="N796" s="207"/>
      <c r="O796" s="67"/>
      <c r="P796" s="67"/>
      <c r="Q796" s="67"/>
      <c r="R796" s="67"/>
      <c r="S796" s="67"/>
      <c r="T796" s="68"/>
      <c r="U796" s="37"/>
      <c r="V796" s="37"/>
      <c r="W796" s="37"/>
      <c r="X796" s="37"/>
      <c r="Y796" s="37"/>
      <c r="Z796" s="37"/>
      <c r="AA796" s="37"/>
      <c r="AB796" s="37"/>
      <c r="AC796" s="37"/>
      <c r="AD796" s="37"/>
      <c r="AE796" s="37"/>
      <c r="AT796" s="19" t="s">
        <v>230</v>
      </c>
      <c r="AU796" s="19" t="s">
        <v>90</v>
      </c>
    </row>
    <row r="797" spans="1:65" s="2" customFormat="1" ht="16.5" customHeight="1">
      <c r="A797" s="37"/>
      <c r="B797" s="38"/>
      <c r="C797" s="191" t="s">
        <v>890</v>
      </c>
      <c r="D797" s="191" t="s">
        <v>191</v>
      </c>
      <c r="E797" s="192" t="s">
        <v>891</v>
      </c>
      <c r="F797" s="193" t="s">
        <v>892</v>
      </c>
      <c r="G797" s="194" t="s">
        <v>99</v>
      </c>
      <c r="H797" s="195">
        <v>24.72</v>
      </c>
      <c r="I797" s="196"/>
      <c r="J797" s="197">
        <f>ROUND(I797*H797,2)</f>
        <v>0</v>
      </c>
      <c r="K797" s="193" t="s">
        <v>195</v>
      </c>
      <c r="L797" s="42"/>
      <c r="M797" s="198" t="s">
        <v>32</v>
      </c>
      <c r="N797" s="199" t="s">
        <v>52</v>
      </c>
      <c r="O797" s="67"/>
      <c r="P797" s="200">
        <f>O797*H797</f>
        <v>0</v>
      </c>
      <c r="Q797" s="200">
        <v>0.29221000000000003</v>
      </c>
      <c r="R797" s="200">
        <f>Q797*H797</f>
        <v>7.2234312000000003</v>
      </c>
      <c r="S797" s="200">
        <v>0</v>
      </c>
      <c r="T797" s="201">
        <f>S797*H797</f>
        <v>0</v>
      </c>
      <c r="U797" s="37"/>
      <c r="V797" s="37"/>
      <c r="W797" s="37"/>
      <c r="X797" s="37"/>
      <c r="Y797" s="37"/>
      <c r="Z797" s="37"/>
      <c r="AA797" s="37"/>
      <c r="AB797" s="37"/>
      <c r="AC797" s="37"/>
      <c r="AD797" s="37"/>
      <c r="AE797" s="37"/>
      <c r="AR797" s="202" t="s">
        <v>196</v>
      </c>
      <c r="AT797" s="202" t="s">
        <v>191</v>
      </c>
      <c r="AU797" s="202" t="s">
        <v>90</v>
      </c>
      <c r="AY797" s="19" t="s">
        <v>189</v>
      </c>
      <c r="BE797" s="203">
        <f>IF(N797="základní",J797,0)</f>
        <v>0</v>
      </c>
      <c r="BF797" s="203">
        <f>IF(N797="snížená",J797,0)</f>
        <v>0</v>
      </c>
      <c r="BG797" s="203">
        <f>IF(N797="zákl. přenesená",J797,0)</f>
        <v>0</v>
      </c>
      <c r="BH797" s="203">
        <f>IF(N797="sníž. přenesená",J797,0)</f>
        <v>0</v>
      </c>
      <c r="BI797" s="203">
        <f>IF(N797="nulová",J797,0)</f>
        <v>0</v>
      </c>
      <c r="BJ797" s="19" t="s">
        <v>40</v>
      </c>
      <c r="BK797" s="203">
        <f>ROUND(I797*H797,2)</f>
        <v>0</v>
      </c>
      <c r="BL797" s="19" t="s">
        <v>196</v>
      </c>
      <c r="BM797" s="202" t="s">
        <v>893</v>
      </c>
    </row>
    <row r="798" spans="1:65" s="2" customFormat="1" ht="38.4">
      <c r="A798" s="37"/>
      <c r="B798" s="38"/>
      <c r="C798" s="39"/>
      <c r="D798" s="204" t="s">
        <v>198</v>
      </c>
      <c r="E798" s="39"/>
      <c r="F798" s="205" t="s">
        <v>894</v>
      </c>
      <c r="G798" s="39"/>
      <c r="H798" s="39"/>
      <c r="I798" s="112"/>
      <c r="J798" s="39"/>
      <c r="K798" s="39"/>
      <c r="L798" s="42"/>
      <c r="M798" s="206"/>
      <c r="N798" s="207"/>
      <c r="O798" s="67"/>
      <c r="P798" s="67"/>
      <c r="Q798" s="67"/>
      <c r="R798" s="67"/>
      <c r="S798" s="67"/>
      <c r="T798" s="68"/>
      <c r="U798" s="37"/>
      <c r="V798" s="37"/>
      <c r="W798" s="37"/>
      <c r="X798" s="37"/>
      <c r="Y798" s="37"/>
      <c r="Z798" s="37"/>
      <c r="AA798" s="37"/>
      <c r="AB798" s="37"/>
      <c r="AC798" s="37"/>
      <c r="AD798" s="37"/>
      <c r="AE798" s="37"/>
      <c r="AT798" s="19" t="s">
        <v>198</v>
      </c>
      <c r="AU798" s="19" t="s">
        <v>90</v>
      </c>
    </row>
    <row r="799" spans="1:65" s="13" customFormat="1" ht="10.199999999999999">
      <c r="B799" s="208"/>
      <c r="C799" s="209"/>
      <c r="D799" s="204" t="s">
        <v>200</v>
      </c>
      <c r="E799" s="210" t="s">
        <v>32</v>
      </c>
      <c r="F799" s="211" t="s">
        <v>677</v>
      </c>
      <c r="G799" s="209"/>
      <c r="H799" s="210" t="s">
        <v>32</v>
      </c>
      <c r="I799" s="212"/>
      <c r="J799" s="209"/>
      <c r="K799" s="209"/>
      <c r="L799" s="213"/>
      <c r="M799" s="214"/>
      <c r="N799" s="215"/>
      <c r="O799" s="215"/>
      <c r="P799" s="215"/>
      <c r="Q799" s="215"/>
      <c r="R799" s="215"/>
      <c r="S799" s="215"/>
      <c r="T799" s="216"/>
      <c r="AT799" s="217" t="s">
        <v>200</v>
      </c>
      <c r="AU799" s="217" t="s">
        <v>90</v>
      </c>
      <c r="AV799" s="13" t="s">
        <v>40</v>
      </c>
      <c r="AW799" s="13" t="s">
        <v>38</v>
      </c>
      <c r="AX799" s="13" t="s">
        <v>81</v>
      </c>
      <c r="AY799" s="217" t="s">
        <v>189</v>
      </c>
    </row>
    <row r="800" spans="1:65" s="13" customFormat="1" ht="10.199999999999999">
      <c r="B800" s="208"/>
      <c r="C800" s="209"/>
      <c r="D800" s="204" t="s">
        <v>200</v>
      </c>
      <c r="E800" s="210" t="s">
        <v>32</v>
      </c>
      <c r="F800" s="211" t="s">
        <v>202</v>
      </c>
      <c r="G800" s="209"/>
      <c r="H800" s="210" t="s">
        <v>32</v>
      </c>
      <c r="I800" s="212"/>
      <c r="J800" s="209"/>
      <c r="K800" s="209"/>
      <c r="L800" s="213"/>
      <c r="M800" s="214"/>
      <c r="N800" s="215"/>
      <c r="O800" s="215"/>
      <c r="P800" s="215"/>
      <c r="Q800" s="215"/>
      <c r="R800" s="215"/>
      <c r="S800" s="215"/>
      <c r="T800" s="216"/>
      <c r="AT800" s="217" t="s">
        <v>200</v>
      </c>
      <c r="AU800" s="217" t="s">
        <v>90</v>
      </c>
      <c r="AV800" s="13" t="s">
        <v>40</v>
      </c>
      <c r="AW800" s="13" t="s">
        <v>38</v>
      </c>
      <c r="AX800" s="13" t="s">
        <v>81</v>
      </c>
      <c r="AY800" s="217" t="s">
        <v>189</v>
      </c>
    </row>
    <row r="801" spans="1:65" s="13" customFormat="1" ht="10.199999999999999">
      <c r="B801" s="208"/>
      <c r="C801" s="209"/>
      <c r="D801" s="204" t="s">
        <v>200</v>
      </c>
      <c r="E801" s="210" t="s">
        <v>32</v>
      </c>
      <c r="F801" s="211" t="s">
        <v>297</v>
      </c>
      <c r="G801" s="209"/>
      <c r="H801" s="210" t="s">
        <v>32</v>
      </c>
      <c r="I801" s="212"/>
      <c r="J801" s="209"/>
      <c r="K801" s="209"/>
      <c r="L801" s="213"/>
      <c r="M801" s="214"/>
      <c r="N801" s="215"/>
      <c r="O801" s="215"/>
      <c r="P801" s="215"/>
      <c r="Q801" s="215"/>
      <c r="R801" s="215"/>
      <c r="S801" s="215"/>
      <c r="T801" s="216"/>
      <c r="AT801" s="217" t="s">
        <v>200</v>
      </c>
      <c r="AU801" s="217" t="s">
        <v>90</v>
      </c>
      <c r="AV801" s="13" t="s">
        <v>40</v>
      </c>
      <c r="AW801" s="13" t="s">
        <v>38</v>
      </c>
      <c r="AX801" s="13" t="s">
        <v>81</v>
      </c>
      <c r="AY801" s="217" t="s">
        <v>189</v>
      </c>
    </row>
    <row r="802" spans="1:65" s="14" customFormat="1" ht="10.199999999999999">
      <c r="B802" s="218"/>
      <c r="C802" s="219"/>
      <c r="D802" s="204" t="s">
        <v>200</v>
      </c>
      <c r="E802" s="220" t="s">
        <v>32</v>
      </c>
      <c r="F802" s="221" t="s">
        <v>112</v>
      </c>
      <c r="G802" s="219"/>
      <c r="H802" s="222">
        <v>24.72</v>
      </c>
      <c r="I802" s="223"/>
      <c r="J802" s="219"/>
      <c r="K802" s="219"/>
      <c r="L802" s="224"/>
      <c r="M802" s="225"/>
      <c r="N802" s="226"/>
      <c r="O802" s="226"/>
      <c r="P802" s="226"/>
      <c r="Q802" s="226"/>
      <c r="R802" s="226"/>
      <c r="S802" s="226"/>
      <c r="T802" s="227"/>
      <c r="AT802" s="228" t="s">
        <v>200</v>
      </c>
      <c r="AU802" s="228" t="s">
        <v>90</v>
      </c>
      <c r="AV802" s="14" t="s">
        <v>90</v>
      </c>
      <c r="AW802" s="14" t="s">
        <v>38</v>
      </c>
      <c r="AX802" s="14" t="s">
        <v>81</v>
      </c>
      <c r="AY802" s="228" t="s">
        <v>189</v>
      </c>
    </row>
    <row r="803" spans="1:65" s="15" customFormat="1" ht="10.199999999999999">
      <c r="B803" s="229"/>
      <c r="C803" s="230"/>
      <c r="D803" s="204" t="s">
        <v>200</v>
      </c>
      <c r="E803" s="231" t="s">
        <v>32</v>
      </c>
      <c r="F803" s="232" t="s">
        <v>204</v>
      </c>
      <c r="G803" s="230"/>
      <c r="H803" s="233">
        <v>24.72</v>
      </c>
      <c r="I803" s="234"/>
      <c r="J803" s="230"/>
      <c r="K803" s="230"/>
      <c r="L803" s="235"/>
      <c r="M803" s="236"/>
      <c r="N803" s="237"/>
      <c r="O803" s="237"/>
      <c r="P803" s="237"/>
      <c r="Q803" s="237"/>
      <c r="R803" s="237"/>
      <c r="S803" s="237"/>
      <c r="T803" s="238"/>
      <c r="AT803" s="239" t="s">
        <v>200</v>
      </c>
      <c r="AU803" s="239" t="s">
        <v>90</v>
      </c>
      <c r="AV803" s="15" t="s">
        <v>196</v>
      </c>
      <c r="AW803" s="15" t="s">
        <v>38</v>
      </c>
      <c r="AX803" s="15" t="s">
        <v>40</v>
      </c>
      <c r="AY803" s="239" t="s">
        <v>189</v>
      </c>
    </row>
    <row r="804" spans="1:65" s="2" customFormat="1" ht="33" customHeight="1">
      <c r="A804" s="37"/>
      <c r="B804" s="38"/>
      <c r="C804" s="251" t="s">
        <v>895</v>
      </c>
      <c r="D804" s="251" t="s">
        <v>418</v>
      </c>
      <c r="E804" s="252" t="s">
        <v>896</v>
      </c>
      <c r="F804" s="253" t="s">
        <v>897</v>
      </c>
      <c r="G804" s="254" t="s">
        <v>99</v>
      </c>
      <c r="H804" s="255">
        <v>24.72</v>
      </c>
      <c r="I804" s="256"/>
      <c r="J804" s="257">
        <f>ROUND(I804*H804,2)</f>
        <v>0</v>
      </c>
      <c r="K804" s="253" t="s">
        <v>32</v>
      </c>
      <c r="L804" s="258"/>
      <c r="M804" s="259" t="s">
        <v>32</v>
      </c>
      <c r="N804" s="260" t="s">
        <v>52</v>
      </c>
      <c r="O804" s="67"/>
      <c r="P804" s="200">
        <f>O804*H804</f>
        <v>0</v>
      </c>
      <c r="Q804" s="200">
        <v>2.2599999999999999E-2</v>
      </c>
      <c r="R804" s="200">
        <f>Q804*H804</f>
        <v>0.55867199999999995</v>
      </c>
      <c r="S804" s="200">
        <v>0</v>
      </c>
      <c r="T804" s="201">
        <f>S804*H804</f>
        <v>0</v>
      </c>
      <c r="U804" s="37"/>
      <c r="V804" s="37"/>
      <c r="W804" s="37"/>
      <c r="X804" s="37"/>
      <c r="Y804" s="37"/>
      <c r="Z804" s="37"/>
      <c r="AA804" s="37"/>
      <c r="AB804" s="37"/>
      <c r="AC804" s="37"/>
      <c r="AD804" s="37"/>
      <c r="AE804" s="37"/>
      <c r="AR804" s="202" t="s">
        <v>237</v>
      </c>
      <c r="AT804" s="202" t="s">
        <v>418</v>
      </c>
      <c r="AU804" s="202" t="s">
        <v>90</v>
      </c>
      <c r="AY804" s="19" t="s">
        <v>189</v>
      </c>
      <c r="BE804" s="203">
        <f>IF(N804="základní",J804,0)</f>
        <v>0</v>
      </c>
      <c r="BF804" s="203">
        <f>IF(N804="snížená",J804,0)</f>
        <v>0</v>
      </c>
      <c r="BG804" s="203">
        <f>IF(N804="zákl. přenesená",J804,0)</f>
        <v>0</v>
      </c>
      <c r="BH804" s="203">
        <f>IF(N804="sníž. přenesená",J804,0)</f>
        <v>0</v>
      </c>
      <c r="BI804" s="203">
        <f>IF(N804="nulová",J804,0)</f>
        <v>0</v>
      </c>
      <c r="BJ804" s="19" t="s">
        <v>40</v>
      </c>
      <c r="BK804" s="203">
        <f>ROUND(I804*H804,2)</f>
        <v>0</v>
      </c>
      <c r="BL804" s="19" t="s">
        <v>196</v>
      </c>
      <c r="BM804" s="202" t="s">
        <v>898</v>
      </c>
    </row>
    <row r="805" spans="1:65" s="2" customFormat="1" ht="16.5" customHeight="1">
      <c r="A805" s="37"/>
      <c r="B805" s="38"/>
      <c r="C805" s="191" t="s">
        <v>899</v>
      </c>
      <c r="D805" s="191" t="s">
        <v>191</v>
      </c>
      <c r="E805" s="192" t="s">
        <v>900</v>
      </c>
      <c r="F805" s="193" t="s">
        <v>901</v>
      </c>
      <c r="G805" s="194" t="s">
        <v>194</v>
      </c>
      <c r="H805" s="195">
        <v>2</v>
      </c>
      <c r="I805" s="196"/>
      <c r="J805" s="197">
        <f>ROUND(I805*H805,2)</f>
        <v>0</v>
      </c>
      <c r="K805" s="193" t="s">
        <v>195</v>
      </c>
      <c r="L805" s="42"/>
      <c r="M805" s="198" t="s">
        <v>32</v>
      </c>
      <c r="N805" s="199" t="s">
        <v>52</v>
      </c>
      <c r="O805" s="67"/>
      <c r="P805" s="200">
        <f>O805*H805</f>
        <v>0</v>
      </c>
      <c r="Q805" s="200">
        <v>7.2870000000000004E-2</v>
      </c>
      <c r="R805" s="200">
        <f>Q805*H805</f>
        <v>0.14574000000000001</v>
      </c>
      <c r="S805" s="200">
        <v>0</v>
      </c>
      <c r="T805" s="201">
        <f>S805*H805</f>
        <v>0</v>
      </c>
      <c r="U805" s="37"/>
      <c r="V805" s="37"/>
      <c r="W805" s="37"/>
      <c r="X805" s="37"/>
      <c r="Y805" s="37"/>
      <c r="Z805" s="37"/>
      <c r="AA805" s="37"/>
      <c r="AB805" s="37"/>
      <c r="AC805" s="37"/>
      <c r="AD805" s="37"/>
      <c r="AE805" s="37"/>
      <c r="AR805" s="202" t="s">
        <v>196</v>
      </c>
      <c r="AT805" s="202" t="s">
        <v>191</v>
      </c>
      <c r="AU805" s="202" t="s">
        <v>90</v>
      </c>
      <c r="AY805" s="19" t="s">
        <v>189</v>
      </c>
      <c r="BE805" s="203">
        <f>IF(N805="základní",J805,0)</f>
        <v>0</v>
      </c>
      <c r="BF805" s="203">
        <f>IF(N805="snížená",J805,0)</f>
        <v>0</v>
      </c>
      <c r="BG805" s="203">
        <f>IF(N805="zákl. přenesená",J805,0)</f>
        <v>0</v>
      </c>
      <c r="BH805" s="203">
        <f>IF(N805="sníž. přenesená",J805,0)</f>
        <v>0</v>
      </c>
      <c r="BI805" s="203">
        <f>IF(N805="nulová",J805,0)</f>
        <v>0</v>
      </c>
      <c r="BJ805" s="19" t="s">
        <v>40</v>
      </c>
      <c r="BK805" s="203">
        <f>ROUND(I805*H805,2)</f>
        <v>0</v>
      </c>
      <c r="BL805" s="19" t="s">
        <v>196</v>
      </c>
      <c r="BM805" s="202" t="s">
        <v>902</v>
      </c>
    </row>
    <row r="806" spans="1:65" s="2" customFormat="1" ht="48">
      <c r="A806" s="37"/>
      <c r="B806" s="38"/>
      <c r="C806" s="39"/>
      <c r="D806" s="204" t="s">
        <v>198</v>
      </c>
      <c r="E806" s="39"/>
      <c r="F806" s="205" t="s">
        <v>903</v>
      </c>
      <c r="G806" s="39"/>
      <c r="H806" s="39"/>
      <c r="I806" s="112"/>
      <c r="J806" s="39"/>
      <c r="K806" s="39"/>
      <c r="L806" s="42"/>
      <c r="M806" s="206"/>
      <c r="N806" s="207"/>
      <c r="O806" s="67"/>
      <c r="P806" s="67"/>
      <c r="Q806" s="67"/>
      <c r="R806" s="67"/>
      <c r="S806" s="67"/>
      <c r="T806" s="68"/>
      <c r="U806" s="37"/>
      <c r="V806" s="37"/>
      <c r="W806" s="37"/>
      <c r="X806" s="37"/>
      <c r="Y806" s="37"/>
      <c r="Z806" s="37"/>
      <c r="AA806" s="37"/>
      <c r="AB806" s="37"/>
      <c r="AC806" s="37"/>
      <c r="AD806" s="37"/>
      <c r="AE806" s="37"/>
      <c r="AT806" s="19" t="s">
        <v>198</v>
      </c>
      <c r="AU806" s="19" t="s">
        <v>90</v>
      </c>
    </row>
    <row r="807" spans="1:65" s="13" customFormat="1" ht="10.199999999999999">
      <c r="B807" s="208"/>
      <c r="C807" s="209"/>
      <c r="D807" s="204" t="s">
        <v>200</v>
      </c>
      <c r="E807" s="210" t="s">
        <v>32</v>
      </c>
      <c r="F807" s="211" t="s">
        <v>202</v>
      </c>
      <c r="G807" s="209"/>
      <c r="H807" s="210" t="s">
        <v>32</v>
      </c>
      <c r="I807" s="212"/>
      <c r="J807" s="209"/>
      <c r="K807" s="209"/>
      <c r="L807" s="213"/>
      <c r="M807" s="214"/>
      <c r="N807" s="215"/>
      <c r="O807" s="215"/>
      <c r="P807" s="215"/>
      <c r="Q807" s="215"/>
      <c r="R807" s="215"/>
      <c r="S807" s="215"/>
      <c r="T807" s="216"/>
      <c r="AT807" s="217" t="s">
        <v>200</v>
      </c>
      <c r="AU807" s="217" t="s">
        <v>90</v>
      </c>
      <c r="AV807" s="13" t="s">
        <v>40</v>
      </c>
      <c r="AW807" s="13" t="s">
        <v>38</v>
      </c>
      <c r="AX807" s="13" t="s">
        <v>81</v>
      </c>
      <c r="AY807" s="217" t="s">
        <v>189</v>
      </c>
    </row>
    <row r="808" spans="1:65" s="14" customFormat="1" ht="10.199999999999999">
      <c r="B808" s="218"/>
      <c r="C808" s="219"/>
      <c r="D808" s="204" t="s">
        <v>200</v>
      </c>
      <c r="E808" s="220" t="s">
        <v>32</v>
      </c>
      <c r="F808" s="221" t="s">
        <v>904</v>
      </c>
      <c r="G808" s="219"/>
      <c r="H808" s="222">
        <v>2</v>
      </c>
      <c r="I808" s="223"/>
      <c r="J808" s="219"/>
      <c r="K808" s="219"/>
      <c r="L808" s="224"/>
      <c r="M808" s="225"/>
      <c r="N808" s="226"/>
      <c r="O808" s="226"/>
      <c r="P808" s="226"/>
      <c r="Q808" s="226"/>
      <c r="R808" s="226"/>
      <c r="S808" s="226"/>
      <c r="T808" s="227"/>
      <c r="AT808" s="228" t="s">
        <v>200</v>
      </c>
      <c r="AU808" s="228" t="s">
        <v>90</v>
      </c>
      <c r="AV808" s="14" t="s">
        <v>90</v>
      </c>
      <c r="AW808" s="14" t="s">
        <v>38</v>
      </c>
      <c r="AX808" s="14" t="s">
        <v>81</v>
      </c>
      <c r="AY808" s="228" t="s">
        <v>189</v>
      </c>
    </row>
    <row r="809" spans="1:65" s="15" customFormat="1" ht="10.199999999999999">
      <c r="B809" s="229"/>
      <c r="C809" s="230"/>
      <c r="D809" s="204" t="s">
        <v>200</v>
      </c>
      <c r="E809" s="231" t="s">
        <v>32</v>
      </c>
      <c r="F809" s="232" t="s">
        <v>204</v>
      </c>
      <c r="G809" s="230"/>
      <c r="H809" s="233">
        <v>2</v>
      </c>
      <c r="I809" s="234"/>
      <c r="J809" s="230"/>
      <c r="K809" s="230"/>
      <c r="L809" s="235"/>
      <c r="M809" s="236"/>
      <c r="N809" s="237"/>
      <c r="O809" s="237"/>
      <c r="P809" s="237"/>
      <c r="Q809" s="237"/>
      <c r="R809" s="237"/>
      <c r="S809" s="237"/>
      <c r="T809" s="238"/>
      <c r="AT809" s="239" t="s">
        <v>200</v>
      </c>
      <c r="AU809" s="239" t="s">
        <v>90</v>
      </c>
      <c r="AV809" s="15" t="s">
        <v>196</v>
      </c>
      <c r="AW809" s="15" t="s">
        <v>38</v>
      </c>
      <c r="AX809" s="15" t="s">
        <v>40</v>
      </c>
      <c r="AY809" s="239" t="s">
        <v>189</v>
      </c>
    </row>
    <row r="810" spans="1:65" s="2" customFormat="1" ht="16.5" customHeight="1">
      <c r="A810" s="37"/>
      <c r="B810" s="38"/>
      <c r="C810" s="251" t="s">
        <v>905</v>
      </c>
      <c r="D810" s="251" t="s">
        <v>418</v>
      </c>
      <c r="E810" s="252" t="s">
        <v>906</v>
      </c>
      <c r="F810" s="253" t="s">
        <v>907</v>
      </c>
      <c r="G810" s="254" t="s">
        <v>194</v>
      </c>
      <c r="H810" s="255">
        <v>2</v>
      </c>
      <c r="I810" s="256"/>
      <c r="J810" s="257">
        <f>ROUND(I810*H810,2)</f>
        <v>0</v>
      </c>
      <c r="K810" s="253" t="s">
        <v>195</v>
      </c>
      <c r="L810" s="258"/>
      <c r="M810" s="259" t="s">
        <v>32</v>
      </c>
      <c r="N810" s="260" t="s">
        <v>52</v>
      </c>
      <c r="O810" s="67"/>
      <c r="P810" s="200">
        <f>O810*H810</f>
        <v>0</v>
      </c>
      <c r="Q810" s="200">
        <v>1.4500000000000001E-2</v>
      </c>
      <c r="R810" s="200">
        <f>Q810*H810</f>
        <v>2.9000000000000001E-2</v>
      </c>
      <c r="S810" s="200">
        <v>0</v>
      </c>
      <c r="T810" s="201">
        <f>S810*H810</f>
        <v>0</v>
      </c>
      <c r="U810" s="37"/>
      <c r="V810" s="37"/>
      <c r="W810" s="37"/>
      <c r="X810" s="37"/>
      <c r="Y810" s="37"/>
      <c r="Z810" s="37"/>
      <c r="AA810" s="37"/>
      <c r="AB810" s="37"/>
      <c r="AC810" s="37"/>
      <c r="AD810" s="37"/>
      <c r="AE810" s="37"/>
      <c r="AR810" s="202" t="s">
        <v>237</v>
      </c>
      <c r="AT810" s="202" t="s">
        <v>418</v>
      </c>
      <c r="AU810" s="202" t="s">
        <v>90</v>
      </c>
      <c r="AY810" s="19" t="s">
        <v>189</v>
      </c>
      <c r="BE810" s="203">
        <f>IF(N810="základní",J810,0)</f>
        <v>0</v>
      </c>
      <c r="BF810" s="203">
        <f>IF(N810="snížená",J810,0)</f>
        <v>0</v>
      </c>
      <c r="BG810" s="203">
        <f>IF(N810="zákl. přenesená",J810,0)</f>
        <v>0</v>
      </c>
      <c r="BH810" s="203">
        <f>IF(N810="sníž. přenesená",J810,0)</f>
        <v>0</v>
      </c>
      <c r="BI810" s="203">
        <f>IF(N810="nulová",J810,0)</f>
        <v>0</v>
      </c>
      <c r="BJ810" s="19" t="s">
        <v>40</v>
      </c>
      <c r="BK810" s="203">
        <f>ROUND(I810*H810,2)</f>
        <v>0</v>
      </c>
      <c r="BL810" s="19" t="s">
        <v>196</v>
      </c>
      <c r="BM810" s="202" t="s">
        <v>908</v>
      </c>
    </row>
    <row r="811" spans="1:65" s="2" customFormat="1" ht="19.2">
      <c r="A811" s="37"/>
      <c r="B811" s="38"/>
      <c r="C811" s="39"/>
      <c r="D811" s="204" t="s">
        <v>230</v>
      </c>
      <c r="E811" s="39"/>
      <c r="F811" s="205" t="s">
        <v>889</v>
      </c>
      <c r="G811" s="39"/>
      <c r="H811" s="39"/>
      <c r="I811" s="112"/>
      <c r="J811" s="39"/>
      <c r="K811" s="39"/>
      <c r="L811" s="42"/>
      <c r="M811" s="206"/>
      <c r="N811" s="207"/>
      <c r="O811" s="67"/>
      <c r="P811" s="67"/>
      <c r="Q811" s="67"/>
      <c r="R811" s="67"/>
      <c r="S811" s="67"/>
      <c r="T811" s="68"/>
      <c r="U811" s="37"/>
      <c r="V811" s="37"/>
      <c r="W811" s="37"/>
      <c r="X811" s="37"/>
      <c r="Y811" s="37"/>
      <c r="Z811" s="37"/>
      <c r="AA811" s="37"/>
      <c r="AB811" s="37"/>
      <c r="AC811" s="37"/>
      <c r="AD811" s="37"/>
      <c r="AE811" s="37"/>
      <c r="AT811" s="19" t="s">
        <v>230</v>
      </c>
      <c r="AU811" s="19" t="s">
        <v>90</v>
      </c>
    </row>
    <row r="812" spans="1:65" s="2" customFormat="1" ht="16.5" customHeight="1">
      <c r="A812" s="37"/>
      <c r="B812" s="38"/>
      <c r="C812" s="191" t="s">
        <v>909</v>
      </c>
      <c r="D812" s="191" t="s">
        <v>191</v>
      </c>
      <c r="E812" s="192" t="s">
        <v>910</v>
      </c>
      <c r="F812" s="193" t="s">
        <v>911</v>
      </c>
      <c r="G812" s="194" t="s">
        <v>194</v>
      </c>
      <c r="H812" s="195">
        <v>3</v>
      </c>
      <c r="I812" s="196"/>
      <c r="J812" s="197">
        <f>ROUND(I812*H812,2)</f>
        <v>0</v>
      </c>
      <c r="K812" s="193" t="s">
        <v>195</v>
      </c>
      <c r="L812" s="42"/>
      <c r="M812" s="198" t="s">
        <v>32</v>
      </c>
      <c r="N812" s="199" t="s">
        <v>52</v>
      </c>
      <c r="O812" s="67"/>
      <c r="P812" s="200">
        <f>O812*H812</f>
        <v>0</v>
      </c>
      <c r="Q812" s="200">
        <v>0</v>
      </c>
      <c r="R812" s="200">
        <f>Q812*H812</f>
        <v>0</v>
      </c>
      <c r="S812" s="200">
        <v>0</v>
      </c>
      <c r="T812" s="201">
        <f>S812*H812</f>
        <v>0</v>
      </c>
      <c r="U812" s="37"/>
      <c r="V812" s="37"/>
      <c r="W812" s="37"/>
      <c r="X812" s="37"/>
      <c r="Y812" s="37"/>
      <c r="Z812" s="37"/>
      <c r="AA812" s="37"/>
      <c r="AB812" s="37"/>
      <c r="AC812" s="37"/>
      <c r="AD812" s="37"/>
      <c r="AE812" s="37"/>
      <c r="AR812" s="202" t="s">
        <v>196</v>
      </c>
      <c r="AT812" s="202" t="s">
        <v>191</v>
      </c>
      <c r="AU812" s="202" t="s">
        <v>90</v>
      </c>
      <c r="AY812" s="19" t="s">
        <v>189</v>
      </c>
      <c r="BE812" s="203">
        <f>IF(N812="základní",J812,0)</f>
        <v>0</v>
      </c>
      <c r="BF812" s="203">
        <f>IF(N812="snížená",J812,0)</f>
        <v>0</v>
      </c>
      <c r="BG812" s="203">
        <f>IF(N812="zákl. přenesená",J812,0)</f>
        <v>0</v>
      </c>
      <c r="BH812" s="203">
        <f>IF(N812="sníž. přenesená",J812,0)</f>
        <v>0</v>
      </c>
      <c r="BI812" s="203">
        <f>IF(N812="nulová",J812,0)</f>
        <v>0</v>
      </c>
      <c r="BJ812" s="19" t="s">
        <v>40</v>
      </c>
      <c r="BK812" s="203">
        <f>ROUND(I812*H812,2)</f>
        <v>0</v>
      </c>
      <c r="BL812" s="19" t="s">
        <v>196</v>
      </c>
      <c r="BM812" s="202" t="s">
        <v>912</v>
      </c>
    </row>
    <row r="813" spans="1:65" s="2" customFormat="1" ht="76.8">
      <c r="A813" s="37"/>
      <c r="B813" s="38"/>
      <c r="C813" s="39"/>
      <c r="D813" s="204" t="s">
        <v>198</v>
      </c>
      <c r="E813" s="39"/>
      <c r="F813" s="205" t="s">
        <v>913</v>
      </c>
      <c r="G813" s="39"/>
      <c r="H813" s="39"/>
      <c r="I813" s="112"/>
      <c r="J813" s="39"/>
      <c r="K813" s="39"/>
      <c r="L813" s="42"/>
      <c r="M813" s="206"/>
      <c r="N813" s="207"/>
      <c r="O813" s="67"/>
      <c r="P813" s="67"/>
      <c r="Q813" s="67"/>
      <c r="R813" s="67"/>
      <c r="S813" s="67"/>
      <c r="T813" s="68"/>
      <c r="U813" s="37"/>
      <c r="V813" s="37"/>
      <c r="W813" s="37"/>
      <c r="X813" s="37"/>
      <c r="Y813" s="37"/>
      <c r="Z813" s="37"/>
      <c r="AA813" s="37"/>
      <c r="AB813" s="37"/>
      <c r="AC813" s="37"/>
      <c r="AD813" s="37"/>
      <c r="AE813" s="37"/>
      <c r="AT813" s="19" t="s">
        <v>198</v>
      </c>
      <c r="AU813" s="19" t="s">
        <v>90</v>
      </c>
    </row>
    <row r="814" spans="1:65" s="13" customFormat="1" ht="10.199999999999999">
      <c r="B814" s="208"/>
      <c r="C814" s="209"/>
      <c r="D814" s="204" t="s">
        <v>200</v>
      </c>
      <c r="E814" s="210" t="s">
        <v>32</v>
      </c>
      <c r="F814" s="211" t="s">
        <v>202</v>
      </c>
      <c r="G814" s="209"/>
      <c r="H814" s="210" t="s">
        <v>32</v>
      </c>
      <c r="I814" s="212"/>
      <c r="J814" s="209"/>
      <c r="K814" s="209"/>
      <c r="L814" s="213"/>
      <c r="M814" s="214"/>
      <c r="N814" s="215"/>
      <c r="O814" s="215"/>
      <c r="P814" s="215"/>
      <c r="Q814" s="215"/>
      <c r="R814" s="215"/>
      <c r="S814" s="215"/>
      <c r="T814" s="216"/>
      <c r="AT814" s="217" t="s">
        <v>200</v>
      </c>
      <c r="AU814" s="217" t="s">
        <v>90</v>
      </c>
      <c r="AV814" s="13" t="s">
        <v>40</v>
      </c>
      <c r="AW814" s="13" t="s">
        <v>38</v>
      </c>
      <c r="AX814" s="13" t="s">
        <v>81</v>
      </c>
      <c r="AY814" s="217" t="s">
        <v>189</v>
      </c>
    </row>
    <row r="815" spans="1:65" s="14" customFormat="1" ht="10.199999999999999">
      <c r="B815" s="218"/>
      <c r="C815" s="219"/>
      <c r="D815" s="204" t="s">
        <v>200</v>
      </c>
      <c r="E815" s="220" t="s">
        <v>32</v>
      </c>
      <c r="F815" s="221" t="s">
        <v>914</v>
      </c>
      <c r="G815" s="219"/>
      <c r="H815" s="222">
        <v>3</v>
      </c>
      <c r="I815" s="223"/>
      <c r="J815" s="219"/>
      <c r="K815" s="219"/>
      <c r="L815" s="224"/>
      <c r="M815" s="225"/>
      <c r="N815" s="226"/>
      <c r="O815" s="226"/>
      <c r="P815" s="226"/>
      <c r="Q815" s="226"/>
      <c r="R815" s="226"/>
      <c r="S815" s="226"/>
      <c r="T815" s="227"/>
      <c r="AT815" s="228" t="s">
        <v>200</v>
      </c>
      <c r="AU815" s="228" t="s">
        <v>90</v>
      </c>
      <c r="AV815" s="14" t="s">
        <v>90</v>
      </c>
      <c r="AW815" s="14" t="s">
        <v>38</v>
      </c>
      <c r="AX815" s="14" t="s">
        <v>81</v>
      </c>
      <c r="AY815" s="228" t="s">
        <v>189</v>
      </c>
    </row>
    <row r="816" spans="1:65" s="15" customFormat="1" ht="10.199999999999999">
      <c r="B816" s="229"/>
      <c r="C816" s="230"/>
      <c r="D816" s="204" t="s">
        <v>200</v>
      </c>
      <c r="E816" s="231" t="s">
        <v>32</v>
      </c>
      <c r="F816" s="232" t="s">
        <v>204</v>
      </c>
      <c r="G816" s="230"/>
      <c r="H816" s="233">
        <v>3</v>
      </c>
      <c r="I816" s="234"/>
      <c r="J816" s="230"/>
      <c r="K816" s="230"/>
      <c r="L816" s="235"/>
      <c r="M816" s="236"/>
      <c r="N816" s="237"/>
      <c r="O816" s="237"/>
      <c r="P816" s="237"/>
      <c r="Q816" s="237"/>
      <c r="R816" s="237"/>
      <c r="S816" s="237"/>
      <c r="T816" s="238"/>
      <c r="AT816" s="239" t="s">
        <v>200</v>
      </c>
      <c r="AU816" s="239" t="s">
        <v>90</v>
      </c>
      <c r="AV816" s="15" t="s">
        <v>196</v>
      </c>
      <c r="AW816" s="15" t="s">
        <v>38</v>
      </c>
      <c r="AX816" s="15" t="s">
        <v>40</v>
      </c>
      <c r="AY816" s="239" t="s">
        <v>189</v>
      </c>
    </row>
    <row r="817" spans="1:65" s="2" customFormat="1" ht="16.5" customHeight="1">
      <c r="A817" s="37"/>
      <c r="B817" s="38"/>
      <c r="C817" s="251" t="s">
        <v>915</v>
      </c>
      <c r="D817" s="251" t="s">
        <v>418</v>
      </c>
      <c r="E817" s="252" t="s">
        <v>916</v>
      </c>
      <c r="F817" s="253" t="s">
        <v>917</v>
      </c>
      <c r="G817" s="254" t="s">
        <v>194</v>
      </c>
      <c r="H817" s="255">
        <v>3</v>
      </c>
      <c r="I817" s="256"/>
      <c r="J817" s="257">
        <f>ROUND(I817*H817,2)</f>
        <v>0</v>
      </c>
      <c r="K817" s="253" t="s">
        <v>195</v>
      </c>
      <c r="L817" s="258"/>
      <c r="M817" s="259" t="s">
        <v>32</v>
      </c>
      <c r="N817" s="260" t="s">
        <v>52</v>
      </c>
      <c r="O817" s="67"/>
      <c r="P817" s="200">
        <f>O817*H817</f>
        <v>0</v>
      </c>
      <c r="Q817" s="200">
        <v>7.0000000000000007E-2</v>
      </c>
      <c r="R817" s="200">
        <f>Q817*H817</f>
        <v>0.21000000000000002</v>
      </c>
      <c r="S817" s="200">
        <v>0</v>
      </c>
      <c r="T817" s="201">
        <f>S817*H817</f>
        <v>0</v>
      </c>
      <c r="U817" s="37"/>
      <c r="V817" s="37"/>
      <c r="W817" s="37"/>
      <c r="X817" s="37"/>
      <c r="Y817" s="37"/>
      <c r="Z817" s="37"/>
      <c r="AA817" s="37"/>
      <c r="AB817" s="37"/>
      <c r="AC817" s="37"/>
      <c r="AD817" s="37"/>
      <c r="AE817" s="37"/>
      <c r="AR817" s="202" t="s">
        <v>237</v>
      </c>
      <c r="AT817" s="202" t="s">
        <v>418</v>
      </c>
      <c r="AU817" s="202" t="s">
        <v>90</v>
      </c>
      <c r="AY817" s="19" t="s">
        <v>189</v>
      </c>
      <c r="BE817" s="203">
        <f>IF(N817="základní",J817,0)</f>
        <v>0</v>
      </c>
      <c r="BF817" s="203">
        <f>IF(N817="snížená",J817,0)</f>
        <v>0</v>
      </c>
      <c r="BG817" s="203">
        <f>IF(N817="zákl. přenesená",J817,0)</f>
        <v>0</v>
      </c>
      <c r="BH817" s="203">
        <f>IF(N817="sníž. přenesená",J817,0)</f>
        <v>0</v>
      </c>
      <c r="BI817" s="203">
        <f>IF(N817="nulová",J817,0)</f>
        <v>0</v>
      </c>
      <c r="BJ817" s="19" t="s">
        <v>40</v>
      </c>
      <c r="BK817" s="203">
        <f>ROUND(I817*H817,2)</f>
        <v>0</v>
      </c>
      <c r="BL817" s="19" t="s">
        <v>196</v>
      </c>
      <c r="BM817" s="202" t="s">
        <v>918</v>
      </c>
    </row>
    <row r="818" spans="1:65" s="2" customFormat="1" ht="19.2">
      <c r="A818" s="37"/>
      <c r="B818" s="38"/>
      <c r="C818" s="39"/>
      <c r="D818" s="204" t="s">
        <v>230</v>
      </c>
      <c r="E818" s="39"/>
      <c r="F818" s="205" t="s">
        <v>889</v>
      </c>
      <c r="G818" s="39"/>
      <c r="H818" s="39"/>
      <c r="I818" s="112"/>
      <c r="J818" s="39"/>
      <c r="K818" s="39"/>
      <c r="L818" s="42"/>
      <c r="M818" s="206"/>
      <c r="N818" s="207"/>
      <c r="O818" s="67"/>
      <c r="P818" s="67"/>
      <c r="Q818" s="67"/>
      <c r="R818" s="67"/>
      <c r="S818" s="67"/>
      <c r="T818" s="68"/>
      <c r="U818" s="37"/>
      <c r="V818" s="37"/>
      <c r="W818" s="37"/>
      <c r="X818" s="37"/>
      <c r="Y818" s="37"/>
      <c r="Z818" s="37"/>
      <c r="AA818" s="37"/>
      <c r="AB818" s="37"/>
      <c r="AC818" s="37"/>
      <c r="AD818" s="37"/>
      <c r="AE818" s="37"/>
      <c r="AT818" s="19" t="s">
        <v>230</v>
      </c>
      <c r="AU818" s="19" t="s">
        <v>90</v>
      </c>
    </row>
    <row r="819" spans="1:65" s="2" customFormat="1" ht="16.5" customHeight="1">
      <c r="A819" s="37"/>
      <c r="B819" s="38"/>
      <c r="C819" s="191" t="s">
        <v>919</v>
      </c>
      <c r="D819" s="191" t="s">
        <v>191</v>
      </c>
      <c r="E819" s="192" t="s">
        <v>920</v>
      </c>
      <c r="F819" s="193" t="s">
        <v>921</v>
      </c>
      <c r="G819" s="194" t="s">
        <v>194</v>
      </c>
      <c r="H819" s="195">
        <v>9</v>
      </c>
      <c r="I819" s="196"/>
      <c r="J819" s="197">
        <f>ROUND(I819*H819,2)</f>
        <v>0</v>
      </c>
      <c r="K819" s="193" t="s">
        <v>195</v>
      </c>
      <c r="L819" s="42"/>
      <c r="M819" s="198" t="s">
        <v>32</v>
      </c>
      <c r="N819" s="199" t="s">
        <v>52</v>
      </c>
      <c r="O819" s="67"/>
      <c r="P819" s="200">
        <f>O819*H819</f>
        <v>0</v>
      </c>
      <c r="Q819" s="200">
        <v>1.1999999999999999E-3</v>
      </c>
      <c r="R819" s="200">
        <f>Q819*H819</f>
        <v>1.0799999999999999E-2</v>
      </c>
      <c r="S819" s="200">
        <v>0</v>
      </c>
      <c r="T819" s="201">
        <f>S819*H819</f>
        <v>0</v>
      </c>
      <c r="U819" s="37"/>
      <c r="V819" s="37"/>
      <c r="W819" s="37"/>
      <c r="X819" s="37"/>
      <c r="Y819" s="37"/>
      <c r="Z819" s="37"/>
      <c r="AA819" s="37"/>
      <c r="AB819" s="37"/>
      <c r="AC819" s="37"/>
      <c r="AD819" s="37"/>
      <c r="AE819" s="37"/>
      <c r="AR819" s="202" t="s">
        <v>196</v>
      </c>
      <c r="AT819" s="202" t="s">
        <v>191</v>
      </c>
      <c r="AU819" s="202" t="s">
        <v>90</v>
      </c>
      <c r="AY819" s="19" t="s">
        <v>189</v>
      </c>
      <c r="BE819" s="203">
        <f>IF(N819="základní",J819,0)</f>
        <v>0</v>
      </c>
      <c r="BF819" s="203">
        <f>IF(N819="snížená",J819,0)</f>
        <v>0</v>
      </c>
      <c r="BG819" s="203">
        <f>IF(N819="zákl. přenesená",J819,0)</f>
        <v>0</v>
      </c>
      <c r="BH819" s="203">
        <f>IF(N819="sníž. přenesená",J819,0)</f>
        <v>0</v>
      </c>
      <c r="BI819" s="203">
        <f>IF(N819="nulová",J819,0)</f>
        <v>0</v>
      </c>
      <c r="BJ819" s="19" t="s">
        <v>40</v>
      </c>
      <c r="BK819" s="203">
        <f>ROUND(I819*H819,2)</f>
        <v>0</v>
      </c>
      <c r="BL819" s="19" t="s">
        <v>196</v>
      </c>
      <c r="BM819" s="202" t="s">
        <v>922</v>
      </c>
    </row>
    <row r="820" spans="1:65" s="2" customFormat="1" ht="38.4">
      <c r="A820" s="37"/>
      <c r="B820" s="38"/>
      <c r="C820" s="39"/>
      <c r="D820" s="204" t="s">
        <v>198</v>
      </c>
      <c r="E820" s="39"/>
      <c r="F820" s="205" t="s">
        <v>923</v>
      </c>
      <c r="G820" s="39"/>
      <c r="H820" s="39"/>
      <c r="I820" s="112"/>
      <c r="J820" s="39"/>
      <c r="K820" s="39"/>
      <c r="L820" s="42"/>
      <c r="M820" s="206"/>
      <c r="N820" s="207"/>
      <c r="O820" s="67"/>
      <c r="P820" s="67"/>
      <c r="Q820" s="67"/>
      <c r="R820" s="67"/>
      <c r="S820" s="67"/>
      <c r="T820" s="68"/>
      <c r="U820" s="37"/>
      <c r="V820" s="37"/>
      <c r="W820" s="37"/>
      <c r="X820" s="37"/>
      <c r="Y820" s="37"/>
      <c r="Z820" s="37"/>
      <c r="AA820" s="37"/>
      <c r="AB820" s="37"/>
      <c r="AC820" s="37"/>
      <c r="AD820" s="37"/>
      <c r="AE820" s="37"/>
      <c r="AT820" s="19" t="s">
        <v>198</v>
      </c>
      <c r="AU820" s="19" t="s">
        <v>90</v>
      </c>
    </row>
    <row r="821" spans="1:65" s="13" customFormat="1" ht="10.199999999999999">
      <c r="B821" s="208"/>
      <c r="C821" s="209"/>
      <c r="D821" s="204" t="s">
        <v>200</v>
      </c>
      <c r="E821" s="210" t="s">
        <v>32</v>
      </c>
      <c r="F821" s="211" t="s">
        <v>202</v>
      </c>
      <c r="G821" s="209"/>
      <c r="H821" s="210" t="s">
        <v>32</v>
      </c>
      <c r="I821" s="212"/>
      <c r="J821" s="209"/>
      <c r="K821" s="209"/>
      <c r="L821" s="213"/>
      <c r="M821" s="214"/>
      <c r="N821" s="215"/>
      <c r="O821" s="215"/>
      <c r="P821" s="215"/>
      <c r="Q821" s="215"/>
      <c r="R821" s="215"/>
      <c r="S821" s="215"/>
      <c r="T821" s="216"/>
      <c r="AT821" s="217" t="s">
        <v>200</v>
      </c>
      <c r="AU821" s="217" t="s">
        <v>90</v>
      </c>
      <c r="AV821" s="13" t="s">
        <v>40</v>
      </c>
      <c r="AW821" s="13" t="s">
        <v>38</v>
      </c>
      <c r="AX821" s="13" t="s">
        <v>81</v>
      </c>
      <c r="AY821" s="217" t="s">
        <v>189</v>
      </c>
    </row>
    <row r="822" spans="1:65" s="13" customFormat="1" ht="10.199999999999999">
      <c r="B822" s="208"/>
      <c r="C822" s="209"/>
      <c r="D822" s="204" t="s">
        <v>200</v>
      </c>
      <c r="E822" s="210" t="s">
        <v>32</v>
      </c>
      <c r="F822" s="211" t="s">
        <v>577</v>
      </c>
      <c r="G822" s="209"/>
      <c r="H822" s="210" t="s">
        <v>32</v>
      </c>
      <c r="I822" s="212"/>
      <c r="J822" s="209"/>
      <c r="K822" s="209"/>
      <c r="L822" s="213"/>
      <c r="M822" s="214"/>
      <c r="N822" s="215"/>
      <c r="O822" s="215"/>
      <c r="P822" s="215"/>
      <c r="Q822" s="215"/>
      <c r="R822" s="215"/>
      <c r="S822" s="215"/>
      <c r="T822" s="216"/>
      <c r="AT822" s="217" t="s">
        <v>200</v>
      </c>
      <c r="AU822" s="217" t="s">
        <v>90</v>
      </c>
      <c r="AV822" s="13" t="s">
        <v>40</v>
      </c>
      <c r="AW822" s="13" t="s">
        <v>38</v>
      </c>
      <c r="AX822" s="13" t="s">
        <v>81</v>
      </c>
      <c r="AY822" s="217" t="s">
        <v>189</v>
      </c>
    </row>
    <row r="823" spans="1:65" s="14" customFormat="1" ht="10.199999999999999">
      <c r="B823" s="218"/>
      <c r="C823" s="219"/>
      <c r="D823" s="204" t="s">
        <v>200</v>
      </c>
      <c r="E823" s="220" t="s">
        <v>32</v>
      </c>
      <c r="F823" s="221" t="s">
        <v>924</v>
      </c>
      <c r="G823" s="219"/>
      <c r="H823" s="222">
        <v>9</v>
      </c>
      <c r="I823" s="223"/>
      <c r="J823" s="219"/>
      <c r="K823" s="219"/>
      <c r="L823" s="224"/>
      <c r="M823" s="225"/>
      <c r="N823" s="226"/>
      <c r="O823" s="226"/>
      <c r="P823" s="226"/>
      <c r="Q823" s="226"/>
      <c r="R823" s="226"/>
      <c r="S823" s="226"/>
      <c r="T823" s="227"/>
      <c r="AT823" s="228" t="s">
        <v>200</v>
      </c>
      <c r="AU823" s="228" t="s">
        <v>90</v>
      </c>
      <c r="AV823" s="14" t="s">
        <v>90</v>
      </c>
      <c r="AW823" s="14" t="s">
        <v>38</v>
      </c>
      <c r="AX823" s="14" t="s">
        <v>81</v>
      </c>
      <c r="AY823" s="228" t="s">
        <v>189</v>
      </c>
    </row>
    <row r="824" spans="1:65" s="15" customFormat="1" ht="10.199999999999999">
      <c r="B824" s="229"/>
      <c r="C824" s="230"/>
      <c r="D824" s="204" t="s">
        <v>200</v>
      </c>
      <c r="E824" s="231" t="s">
        <v>32</v>
      </c>
      <c r="F824" s="232" t="s">
        <v>204</v>
      </c>
      <c r="G824" s="230"/>
      <c r="H824" s="233">
        <v>9</v>
      </c>
      <c r="I824" s="234"/>
      <c r="J824" s="230"/>
      <c r="K824" s="230"/>
      <c r="L824" s="235"/>
      <c r="M824" s="236"/>
      <c r="N824" s="237"/>
      <c r="O824" s="237"/>
      <c r="P824" s="237"/>
      <c r="Q824" s="237"/>
      <c r="R824" s="237"/>
      <c r="S824" s="237"/>
      <c r="T824" s="238"/>
      <c r="AT824" s="239" t="s">
        <v>200</v>
      </c>
      <c r="AU824" s="239" t="s">
        <v>90</v>
      </c>
      <c r="AV824" s="15" t="s">
        <v>196</v>
      </c>
      <c r="AW824" s="15" t="s">
        <v>38</v>
      </c>
      <c r="AX824" s="15" t="s">
        <v>40</v>
      </c>
      <c r="AY824" s="239" t="s">
        <v>189</v>
      </c>
    </row>
    <row r="825" spans="1:65" s="2" customFormat="1" ht="16.5" customHeight="1">
      <c r="A825" s="37"/>
      <c r="B825" s="38"/>
      <c r="C825" s="251" t="s">
        <v>925</v>
      </c>
      <c r="D825" s="251" t="s">
        <v>418</v>
      </c>
      <c r="E825" s="252" t="s">
        <v>926</v>
      </c>
      <c r="F825" s="253" t="s">
        <v>927</v>
      </c>
      <c r="G825" s="254" t="s">
        <v>194</v>
      </c>
      <c r="H825" s="255">
        <v>9</v>
      </c>
      <c r="I825" s="256"/>
      <c r="J825" s="257">
        <f>ROUND(I825*H825,2)</f>
        <v>0</v>
      </c>
      <c r="K825" s="253" t="s">
        <v>195</v>
      </c>
      <c r="L825" s="258"/>
      <c r="M825" s="259" t="s">
        <v>32</v>
      </c>
      <c r="N825" s="260" t="s">
        <v>52</v>
      </c>
      <c r="O825" s="67"/>
      <c r="P825" s="200">
        <f>O825*H825</f>
        <v>0</v>
      </c>
      <c r="Q825" s="200">
        <v>0.02</v>
      </c>
      <c r="R825" s="200">
        <f>Q825*H825</f>
        <v>0.18</v>
      </c>
      <c r="S825" s="200">
        <v>0</v>
      </c>
      <c r="T825" s="201">
        <f>S825*H825</f>
        <v>0</v>
      </c>
      <c r="U825" s="37"/>
      <c r="V825" s="37"/>
      <c r="W825" s="37"/>
      <c r="X825" s="37"/>
      <c r="Y825" s="37"/>
      <c r="Z825" s="37"/>
      <c r="AA825" s="37"/>
      <c r="AB825" s="37"/>
      <c r="AC825" s="37"/>
      <c r="AD825" s="37"/>
      <c r="AE825" s="37"/>
      <c r="AR825" s="202" t="s">
        <v>237</v>
      </c>
      <c r="AT825" s="202" t="s">
        <v>418</v>
      </c>
      <c r="AU825" s="202" t="s">
        <v>90</v>
      </c>
      <c r="AY825" s="19" t="s">
        <v>189</v>
      </c>
      <c r="BE825" s="203">
        <f>IF(N825="základní",J825,0)</f>
        <v>0</v>
      </c>
      <c r="BF825" s="203">
        <f>IF(N825="snížená",J825,0)</f>
        <v>0</v>
      </c>
      <c r="BG825" s="203">
        <f>IF(N825="zákl. přenesená",J825,0)</f>
        <v>0</v>
      </c>
      <c r="BH825" s="203">
        <f>IF(N825="sníž. přenesená",J825,0)</f>
        <v>0</v>
      </c>
      <c r="BI825" s="203">
        <f>IF(N825="nulová",J825,0)</f>
        <v>0</v>
      </c>
      <c r="BJ825" s="19" t="s">
        <v>40</v>
      </c>
      <c r="BK825" s="203">
        <f>ROUND(I825*H825,2)</f>
        <v>0</v>
      </c>
      <c r="BL825" s="19" t="s">
        <v>196</v>
      </c>
      <c r="BM825" s="202" t="s">
        <v>928</v>
      </c>
    </row>
    <row r="826" spans="1:65" s="2" customFormat="1" ht="19.2">
      <c r="A826" s="37"/>
      <c r="B826" s="38"/>
      <c r="C826" s="39"/>
      <c r="D826" s="204" t="s">
        <v>230</v>
      </c>
      <c r="E826" s="39"/>
      <c r="F826" s="205" t="s">
        <v>889</v>
      </c>
      <c r="G826" s="39"/>
      <c r="H826" s="39"/>
      <c r="I826" s="112"/>
      <c r="J826" s="39"/>
      <c r="K826" s="39"/>
      <c r="L826" s="42"/>
      <c r="M826" s="206"/>
      <c r="N826" s="207"/>
      <c r="O826" s="67"/>
      <c r="P826" s="67"/>
      <c r="Q826" s="67"/>
      <c r="R826" s="67"/>
      <c r="S826" s="67"/>
      <c r="T826" s="68"/>
      <c r="U826" s="37"/>
      <c r="V826" s="37"/>
      <c r="W826" s="37"/>
      <c r="X826" s="37"/>
      <c r="Y826" s="37"/>
      <c r="Z826" s="37"/>
      <c r="AA826" s="37"/>
      <c r="AB826" s="37"/>
      <c r="AC826" s="37"/>
      <c r="AD826" s="37"/>
      <c r="AE826" s="37"/>
      <c r="AT826" s="19" t="s">
        <v>230</v>
      </c>
      <c r="AU826" s="19" t="s">
        <v>90</v>
      </c>
    </row>
    <row r="827" spans="1:65" s="2" customFormat="1" ht="16.5" customHeight="1">
      <c r="A827" s="37"/>
      <c r="B827" s="38"/>
      <c r="C827" s="191" t="s">
        <v>929</v>
      </c>
      <c r="D827" s="191" t="s">
        <v>191</v>
      </c>
      <c r="E827" s="192" t="s">
        <v>930</v>
      </c>
      <c r="F827" s="193" t="s">
        <v>931</v>
      </c>
      <c r="G827" s="194" t="s">
        <v>194</v>
      </c>
      <c r="H827" s="195">
        <v>9</v>
      </c>
      <c r="I827" s="196"/>
      <c r="J827" s="197">
        <f>ROUND(I827*H827,2)</f>
        <v>0</v>
      </c>
      <c r="K827" s="193" t="s">
        <v>32</v>
      </c>
      <c r="L827" s="42"/>
      <c r="M827" s="198" t="s">
        <v>32</v>
      </c>
      <c r="N827" s="199" t="s">
        <v>52</v>
      </c>
      <c r="O827" s="67"/>
      <c r="P827" s="200">
        <f>O827*H827</f>
        <v>0</v>
      </c>
      <c r="Q827" s="200">
        <v>0</v>
      </c>
      <c r="R827" s="200">
        <f>Q827*H827</f>
        <v>0</v>
      </c>
      <c r="S827" s="200">
        <v>1.31</v>
      </c>
      <c r="T827" s="201">
        <f>S827*H827</f>
        <v>11.790000000000001</v>
      </c>
      <c r="U827" s="37"/>
      <c r="V827" s="37"/>
      <c r="W827" s="37"/>
      <c r="X827" s="37"/>
      <c r="Y827" s="37"/>
      <c r="Z827" s="37"/>
      <c r="AA827" s="37"/>
      <c r="AB827" s="37"/>
      <c r="AC827" s="37"/>
      <c r="AD827" s="37"/>
      <c r="AE827" s="37"/>
      <c r="AR827" s="202" t="s">
        <v>196</v>
      </c>
      <c r="AT827" s="202" t="s">
        <v>191</v>
      </c>
      <c r="AU827" s="202" t="s">
        <v>90</v>
      </c>
      <c r="AY827" s="19" t="s">
        <v>189</v>
      </c>
      <c r="BE827" s="203">
        <f>IF(N827="základní",J827,0)</f>
        <v>0</v>
      </c>
      <c r="BF827" s="203">
        <f>IF(N827="snížená",J827,0)</f>
        <v>0</v>
      </c>
      <c r="BG827" s="203">
        <f>IF(N827="zákl. přenesená",J827,0)</f>
        <v>0</v>
      </c>
      <c r="BH827" s="203">
        <f>IF(N827="sníž. přenesená",J827,0)</f>
        <v>0</v>
      </c>
      <c r="BI827" s="203">
        <f>IF(N827="nulová",J827,0)</f>
        <v>0</v>
      </c>
      <c r="BJ827" s="19" t="s">
        <v>40</v>
      </c>
      <c r="BK827" s="203">
        <f>ROUND(I827*H827,2)</f>
        <v>0</v>
      </c>
      <c r="BL827" s="19" t="s">
        <v>196</v>
      </c>
      <c r="BM827" s="202" t="s">
        <v>932</v>
      </c>
    </row>
    <row r="828" spans="1:65" s="2" customFormat="1" ht="48">
      <c r="A828" s="37"/>
      <c r="B828" s="38"/>
      <c r="C828" s="39"/>
      <c r="D828" s="204" t="s">
        <v>198</v>
      </c>
      <c r="E828" s="39"/>
      <c r="F828" s="205" t="s">
        <v>933</v>
      </c>
      <c r="G828" s="39"/>
      <c r="H828" s="39"/>
      <c r="I828" s="112"/>
      <c r="J828" s="39"/>
      <c r="K828" s="39"/>
      <c r="L828" s="42"/>
      <c r="M828" s="206"/>
      <c r="N828" s="207"/>
      <c r="O828" s="67"/>
      <c r="P828" s="67"/>
      <c r="Q828" s="67"/>
      <c r="R828" s="67"/>
      <c r="S828" s="67"/>
      <c r="T828" s="68"/>
      <c r="U828" s="37"/>
      <c r="V828" s="37"/>
      <c r="W828" s="37"/>
      <c r="X828" s="37"/>
      <c r="Y828" s="37"/>
      <c r="Z828" s="37"/>
      <c r="AA828" s="37"/>
      <c r="AB828" s="37"/>
      <c r="AC828" s="37"/>
      <c r="AD828" s="37"/>
      <c r="AE828" s="37"/>
      <c r="AT828" s="19" t="s">
        <v>198</v>
      </c>
      <c r="AU828" s="19" t="s">
        <v>90</v>
      </c>
    </row>
    <row r="829" spans="1:65" s="13" customFormat="1" ht="10.199999999999999">
      <c r="B829" s="208"/>
      <c r="C829" s="209"/>
      <c r="D829" s="204" t="s">
        <v>200</v>
      </c>
      <c r="E829" s="210" t="s">
        <v>32</v>
      </c>
      <c r="F829" s="211" t="s">
        <v>934</v>
      </c>
      <c r="G829" s="209"/>
      <c r="H829" s="210" t="s">
        <v>32</v>
      </c>
      <c r="I829" s="212"/>
      <c r="J829" s="209"/>
      <c r="K829" s="209"/>
      <c r="L829" s="213"/>
      <c r="M829" s="214"/>
      <c r="N829" s="215"/>
      <c r="O829" s="215"/>
      <c r="P829" s="215"/>
      <c r="Q829" s="215"/>
      <c r="R829" s="215"/>
      <c r="S829" s="215"/>
      <c r="T829" s="216"/>
      <c r="AT829" s="217" t="s">
        <v>200</v>
      </c>
      <c r="AU829" s="217" t="s">
        <v>90</v>
      </c>
      <c r="AV829" s="13" t="s">
        <v>40</v>
      </c>
      <c r="AW829" s="13" t="s">
        <v>38</v>
      </c>
      <c r="AX829" s="13" t="s">
        <v>81</v>
      </c>
      <c r="AY829" s="217" t="s">
        <v>189</v>
      </c>
    </row>
    <row r="830" spans="1:65" s="14" customFormat="1" ht="10.199999999999999">
      <c r="B830" s="218"/>
      <c r="C830" s="219"/>
      <c r="D830" s="204" t="s">
        <v>200</v>
      </c>
      <c r="E830" s="220" t="s">
        <v>32</v>
      </c>
      <c r="F830" s="221" t="s">
        <v>935</v>
      </c>
      <c r="G830" s="219"/>
      <c r="H830" s="222">
        <v>9</v>
      </c>
      <c r="I830" s="223"/>
      <c r="J830" s="219"/>
      <c r="K830" s="219"/>
      <c r="L830" s="224"/>
      <c r="M830" s="225"/>
      <c r="N830" s="226"/>
      <c r="O830" s="226"/>
      <c r="P830" s="226"/>
      <c r="Q830" s="226"/>
      <c r="R830" s="226"/>
      <c r="S830" s="226"/>
      <c r="T830" s="227"/>
      <c r="AT830" s="228" t="s">
        <v>200</v>
      </c>
      <c r="AU830" s="228" t="s">
        <v>90</v>
      </c>
      <c r="AV830" s="14" t="s">
        <v>90</v>
      </c>
      <c r="AW830" s="14" t="s">
        <v>38</v>
      </c>
      <c r="AX830" s="14" t="s">
        <v>81</v>
      </c>
      <c r="AY830" s="228" t="s">
        <v>189</v>
      </c>
    </row>
    <row r="831" spans="1:65" s="15" customFormat="1" ht="10.199999999999999">
      <c r="B831" s="229"/>
      <c r="C831" s="230"/>
      <c r="D831" s="204" t="s">
        <v>200</v>
      </c>
      <c r="E831" s="231" t="s">
        <v>32</v>
      </c>
      <c r="F831" s="232" t="s">
        <v>204</v>
      </c>
      <c r="G831" s="230"/>
      <c r="H831" s="233">
        <v>9</v>
      </c>
      <c r="I831" s="234"/>
      <c r="J831" s="230"/>
      <c r="K831" s="230"/>
      <c r="L831" s="235"/>
      <c r="M831" s="236"/>
      <c r="N831" s="237"/>
      <c r="O831" s="237"/>
      <c r="P831" s="237"/>
      <c r="Q831" s="237"/>
      <c r="R831" s="237"/>
      <c r="S831" s="237"/>
      <c r="T831" s="238"/>
      <c r="AT831" s="239" t="s">
        <v>200</v>
      </c>
      <c r="AU831" s="239" t="s">
        <v>90</v>
      </c>
      <c r="AV831" s="15" t="s">
        <v>196</v>
      </c>
      <c r="AW831" s="15" t="s">
        <v>38</v>
      </c>
      <c r="AX831" s="15" t="s">
        <v>40</v>
      </c>
      <c r="AY831" s="239" t="s">
        <v>189</v>
      </c>
    </row>
    <row r="832" spans="1:65" s="2" customFormat="1" ht="16.5" customHeight="1">
      <c r="A832" s="37"/>
      <c r="B832" s="38"/>
      <c r="C832" s="191" t="s">
        <v>936</v>
      </c>
      <c r="D832" s="191" t="s">
        <v>191</v>
      </c>
      <c r="E832" s="192" t="s">
        <v>937</v>
      </c>
      <c r="F832" s="193" t="s">
        <v>938</v>
      </c>
      <c r="G832" s="194" t="s">
        <v>194</v>
      </c>
      <c r="H832" s="195">
        <v>5</v>
      </c>
      <c r="I832" s="196"/>
      <c r="J832" s="197">
        <f>ROUND(I832*H832,2)</f>
        <v>0</v>
      </c>
      <c r="K832" s="193" t="s">
        <v>195</v>
      </c>
      <c r="L832" s="42"/>
      <c r="M832" s="198" t="s">
        <v>32</v>
      </c>
      <c r="N832" s="199" t="s">
        <v>52</v>
      </c>
      <c r="O832" s="67"/>
      <c r="P832" s="200">
        <f>O832*H832</f>
        <v>0</v>
      </c>
      <c r="Q832" s="200">
        <v>0</v>
      </c>
      <c r="R832" s="200">
        <f>Q832*H832</f>
        <v>0</v>
      </c>
      <c r="S832" s="200">
        <v>7.4999999999999997E-2</v>
      </c>
      <c r="T832" s="201">
        <f>S832*H832</f>
        <v>0.375</v>
      </c>
      <c r="U832" s="37"/>
      <c r="V832" s="37"/>
      <c r="W832" s="37"/>
      <c r="X832" s="37"/>
      <c r="Y832" s="37"/>
      <c r="Z832" s="37"/>
      <c r="AA832" s="37"/>
      <c r="AB832" s="37"/>
      <c r="AC832" s="37"/>
      <c r="AD832" s="37"/>
      <c r="AE832" s="37"/>
      <c r="AR832" s="202" t="s">
        <v>196</v>
      </c>
      <c r="AT832" s="202" t="s">
        <v>191</v>
      </c>
      <c r="AU832" s="202" t="s">
        <v>90</v>
      </c>
      <c r="AY832" s="19" t="s">
        <v>189</v>
      </c>
      <c r="BE832" s="203">
        <f>IF(N832="základní",J832,0)</f>
        <v>0</v>
      </c>
      <c r="BF832" s="203">
        <f>IF(N832="snížená",J832,0)</f>
        <v>0</v>
      </c>
      <c r="BG832" s="203">
        <f>IF(N832="zákl. přenesená",J832,0)</f>
        <v>0</v>
      </c>
      <c r="BH832" s="203">
        <f>IF(N832="sníž. přenesená",J832,0)</f>
        <v>0</v>
      </c>
      <c r="BI832" s="203">
        <f>IF(N832="nulová",J832,0)</f>
        <v>0</v>
      </c>
      <c r="BJ832" s="19" t="s">
        <v>40</v>
      </c>
      <c r="BK832" s="203">
        <f>ROUND(I832*H832,2)</f>
        <v>0</v>
      </c>
      <c r="BL832" s="19" t="s">
        <v>196</v>
      </c>
      <c r="BM832" s="202" t="s">
        <v>939</v>
      </c>
    </row>
    <row r="833" spans="1:65" s="2" customFormat="1" ht="38.4">
      <c r="A833" s="37"/>
      <c r="B833" s="38"/>
      <c r="C833" s="39"/>
      <c r="D833" s="204" t="s">
        <v>198</v>
      </c>
      <c r="E833" s="39"/>
      <c r="F833" s="205" t="s">
        <v>940</v>
      </c>
      <c r="G833" s="39"/>
      <c r="H833" s="39"/>
      <c r="I833" s="112"/>
      <c r="J833" s="39"/>
      <c r="K833" s="39"/>
      <c r="L833" s="42"/>
      <c r="M833" s="206"/>
      <c r="N833" s="207"/>
      <c r="O833" s="67"/>
      <c r="P833" s="67"/>
      <c r="Q833" s="67"/>
      <c r="R833" s="67"/>
      <c r="S833" s="67"/>
      <c r="T833" s="68"/>
      <c r="U833" s="37"/>
      <c r="V833" s="37"/>
      <c r="W833" s="37"/>
      <c r="X833" s="37"/>
      <c r="Y833" s="37"/>
      <c r="Z833" s="37"/>
      <c r="AA833" s="37"/>
      <c r="AB833" s="37"/>
      <c r="AC833" s="37"/>
      <c r="AD833" s="37"/>
      <c r="AE833" s="37"/>
      <c r="AT833" s="19" t="s">
        <v>198</v>
      </c>
      <c r="AU833" s="19" t="s">
        <v>90</v>
      </c>
    </row>
    <row r="834" spans="1:65" s="13" customFormat="1" ht="10.199999999999999">
      <c r="B834" s="208"/>
      <c r="C834" s="209"/>
      <c r="D834" s="204" t="s">
        <v>200</v>
      </c>
      <c r="E834" s="210" t="s">
        <v>32</v>
      </c>
      <c r="F834" s="211" t="s">
        <v>934</v>
      </c>
      <c r="G834" s="209"/>
      <c r="H834" s="210" t="s">
        <v>32</v>
      </c>
      <c r="I834" s="212"/>
      <c r="J834" s="209"/>
      <c r="K834" s="209"/>
      <c r="L834" s="213"/>
      <c r="M834" s="214"/>
      <c r="N834" s="215"/>
      <c r="O834" s="215"/>
      <c r="P834" s="215"/>
      <c r="Q834" s="215"/>
      <c r="R834" s="215"/>
      <c r="S834" s="215"/>
      <c r="T834" s="216"/>
      <c r="AT834" s="217" t="s">
        <v>200</v>
      </c>
      <c r="AU834" s="217" t="s">
        <v>90</v>
      </c>
      <c r="AV834" s="13" t="s">
        <v>40</v>
      </c>
      <c r="AW834" s="13" t="s">
        <v>38</v>
      </c>
      <c r="AX834" s="13" t="s">
        <v>81</v>
      </c>
      <c r="AY834" s="217" t="s">
        <v>189</v>
      </c>
    </row>
    <row r="835" spans="1:65" s="14" customFormat="1" ht="10.199999999999999">
      <c r="B835" s="218"/>
      <c r="C835" s="219"/>
      <c r="D835" s="204" t="s">
        <v>200</v>
      </c>
      <c r="E835" s="220" t="s">
        <v>32</v>
      </c>
      <c r="F835" s="221" t="s">
        <v>941</v>
      </c>
      <c r="G835" s="219"/>
      <c r="H835" s="222">
        <v>5</v>
      </c>
      <c r="I835" s="223"/>
      <c r="J835" s="219"/>
      <c r="K835" s="219"/>
      <c r="L835" s="224"/>
      <c r="M835" s="225"/>
      <c r="N835" s="226"/>
      <c r="O835" s="226"/>
      <c r="P835" s="226"/>
      <c r="Q835" s="226"/>
      <c r="R835" s="226"/>
      <c r="S835" s="226"/>
      <c r="T835" s="227"/>
      <c r="AT835" s="228" t="s">
        <v>200</v>
      </c>
      <c r="AU835" s="228" t="s">
        <v>90</v>
      </c>
      <c r="AV835" s="14" t="s">
        <v>90</v>
      </c>
      <c r="AW835" s="14" t="s">
        <v>38</v>
      </c>
      <c r="AX835" s="14" t="s">
        <v>81</v>
      </c>
      <c r="AY835" s="228" t="s">
        <v>189</v>
      </c>
    </row>
    <row r="836" spans="1:65" s="15" customFormat="1" ht="10.199999999999999">
      <c r="B836" s="229"/>
      <c r="C836" s="230"/>
      <c r="D836" s="204" t="s">
        <v>200</v>
      </c>
      <c r="E836" s="231" t="s">
        <v>32</v>
      </c>
      <c r="F836" s="232" t="s">
        <v>204</v>
      </c>
      <c r="G836" s="230"/>
      <c r="H836" s="233">
        <v>5</v>
      </c>
      <c r="I836" s="234"/>
      <c r="J836" s="230"/>
      <c r="K836" s="230"/>
      <c r="L836" s="235"/>
      <c r="M836" s="236"/>
      <c r="N836" s="237"/>
      <c r="O836" s="237"/>
      <c r="P836" s="237"/>
      <c r="Q836" s="237"/>
      <c r="R836" s="237"/>
      <c r="S836" s="237"/>
      <c r="T836" s="238"/>
      <c r="AT836" s="239" t="s">
        <v>200</v>
      </c>
      <c r="AU836" s="239" t="s">
        <v>90</v>
      </c>
      <c r="AV836" s="15" t="s">
        <v>196</v>
      </c>
      <c r="AW836" s="15" t="s">
        <v>38</v>
      </c>
      <c r="AX836" s="15" t="s">
        <v>40</v>
      </c>
      <c r="AY836" s="239" t="s">
        <v>189</v>
      </c>
    </row>
    <row r="837" spans="1:65" s="2" customFormat="1" ht="16.5" customHeight="1">
      <c r="A837" s="37"/>
      <c r="B837" s="38"/>
      <c r="C837" s="191" t="s">
        <v>942</v>
      </c>
      <c r="D837" s="191" t="s">
        <v>191</v>
      </c>
      <c r="E837" s="192" t="s">
        <v>943</v>
      </c>
      <c r="F837" s="193" t="s">
        <v>944</v>
      </c>
      <c r="G837" s="194" t="s">
        <v>194</v>
      </c>
      <c r="H837" s="195">
        <v>5</v>
      </c>
      <c r="I837" s="196"/>
      <c r="J837" s="197">
        <f>ROUND(I837*H837,2)</f>
        <v>0</v>
      </c>
      <c r="K837" s="193" t="s">
        <v>195</v>
      </c>
      <c r="L837" s="42"/>
      <c r="M837" s="198" t="s">
        <v>32</v>
      </c>
      <c r="N837" s="199" t="s">
        <v>52</v>
      </c>
      <c r="O837" s="67"/>
      <c r="P837" s="200">
        <f>O837*H837</f>
        <v>0</v>
      </c>
      <c r="Q837" s="200">
        <v>0</v>
      </c>
      <c r="R837" s="200">
        <f>Q837*H837</f>
        <v>0</v>
      </c>
      <c r="S837" s="200">
        <v>8.6999999999999994E-2</v>
      </c>
      <c r="T837" s="201">
        <f>S837*H837</f>
        <v>0.43499999999999994</v>
      </c>
      <c r="U837" s="37"/>
      <c r="V837" s="37"/>
      <c r="W837" s="37"/>
      <c r="X837" s="37"/>
      <c r="Y837" s="37"/>
      <c r="Z837" s="37"/>
      <c r="AA837" s="37"/>
      <c r="AB837" s="37"/>
      <c r="AC837" s="37"/>
      <c r="AD837" s="37"/>
      <c r="AE837" s="37"/>
      <c r="AR837" s="202" t="s">
        <v>196</v>
      </c>
      <c r="AT837" s="202" t="s">
        <v>191</v>
      </c>
      <c r="AU837" s="202" t="s">
        <v>90</v>
      </c>
      <c r="AY837" s="19" t="s">
        <v>189</v>
      </c>
      <c r="BE837" s="203">
        <f>IF(N837="základní",J837,0)</f>
        <v>0</v>
      </c>
      <c r="BF837" s="203">
        <f>IF(N837="snížená",J837,0)</f>
        <v>0</v>
      </c>
      <c r="BG837" s="203">
        <f>IF(N837="zákl. přenesená",J837,0)</f>
        <v>0</v>
      </c>
      <c r="BH837" s="203">
        <f>IF(N837="sníž. přenesená",J837,0)</f>
        <v>0</v>
      </c>
      <c r="BI837" s="203">
        <f>IF(N837="nulová",J837,0)</f>
        <v>0</v>
      </c>
      <c r="BJ837" s="19" t="s">
        <v>40</v>
      </c>
      <c r="BK837" s="203">
        <f>ROUND(I837*H837,2)</f>
        <v>0</v>
      </c>
      <c r="BL837" s="19" t="s">
        <v>196</v>
      </c>
      <c r="BM837" s="202" t="s">
        <v>945</v>
      </c>
    </row>
    <row r="838" spans="1:65" s="2" customFormat="1" ht="38.4">
      <c r="A838" s="37"/>
      <c r="B838" s="38"/>
      <c r="C838" s="39"/>
      <c r="D838" s="204" t="s">
        <v>198</v>
      </c>
      <c r="E838" s="39"/>
      <c r="F838" s="205" t="s">
        <v>940</v>
      </c>
      <c r="G838" s="39"/>
      <c r="H838" s="39"/>
      <c r="I838" s="112"/>
      <c r="J838" s="39"/>
      <c r="K838" s="39"/>
      <c r="L838" s="42"/>
      <c r="M838" s="206"/>
      <c r="N838" s="207"/>
      <c r="O838" s="67"/>
      <c r="P838" s="67"/>
      <c r="Q838" s="67"/>
      <c r="R838" s="67"/>
      <c r="S838" s="67"/>
      <c r="T838" s="68"/>
      <c r="U838" s="37"/>
      <c r="V838" s="37"/>
      <c r="W838" s="37"/>
      <c r="X838" s="37"/>
      <c r="Y838" s="37"/>
      <c r="Z838" s="37"/>
      <c r="AA838" s="37"/>
      <c r="AB838" s="37"/>
      <c r="AC838" s="37"/>
      <c r="AD838" s="37"/>
      <c r="AE838" s="37"/>
      <c r="AT838" s="19" t="s">
        <v>198</v>
      </c>
      <c r="AU838" s="19" t="s">
        <v>90</v>
      </c>
    </row>
    <row r="839" spans="1:65" s="13" customFormat="1" ht="10.199999999999999">
      <c r="B839" s="208"/>
      <c r="C839" s="209"/>
      <c r="D839" s="204" t="s">
        <v>200</v>
      </c>
      <c r="E839" s="210" t="s">
        <v>32</v>
      </c>
      <c r="F839" s="211" t="s">
        <v>934</v>
      </c>
      <c r="G839" s="209"/>
      <c r="H839" s="210" t="s">
        <v>32</v>
      </c>
      <c r="I839" s="212"/>
      <c r="J839" s="209"/>
      <c r="K839" s="209"/>
      <c r="L839" s="213"/>
      <c r="M839" s="214"/>
      <c r="N839" s="215"/>
      <c r="O839" s="215"/>
      <c r="P839" s="215"/>
      <c r="Q839" s="215"/>
      <c r="R839" s="215"/>
      <c r="S839" s="215"/>
      <c r="T839" s="216"/>
      <c r="AT839" s="217" t="s">
        <v>200</v>
      </c>
      <c r="AU839" s="217" t="s">
        <v>90</v>
      </c>
      <c r="AV839" s="13" t="s">
        <v>40</v>
      </c>
      <c r="AW839" s="13" t="s">
        <v>38</v>
      </c>
      <c r="AX839" s="13" t="s">
        <v>81</v>
      </c>
      <c r="AY839" s="217" t="s">
        <v>189</v>
      </c>
    </row>
    <row r="840" spans="1:65" s="14" customFormat="1" ht="10.199999999999999">
      <c r="B840" s="218"/>
      <c r="C840" s="219"/>
      <c r="D840" s="204" t="s">
        <v>200</v>
      </c>
      <c r="E840" s="220" t="s">
        <v>32</v>
      </c>
      <c r="F840" s="221" t="s">
        <v>941</v>
      </c>
      <c r="G840" s="219"/>
      <c r="H840" s="222">
        <v>5</v>
      </c>
      <c r="I840" s="223"/>
      <c r="J840" s="219"/>
      <c r="K840" s="219"/>
      <c r="L840" s="224"/>
      <c r="M840" s="225"/>
      <c r="N840" s="226"/>
      <c r="O840" s="226"/>
      <c r="P840" s="226"/>
      <c r="Q840" s="226"/>
      <c r="R840" s="226"/>
      <c r="S840" s="226"/>
      <c r="T840" s="227"/>
      <c r="AT840" s="228" t="s">
        <v>200</v>
      </c>
      <c r="AU840" s="228" t="s">
        <v>90</v>
      </c>
      <c r="AV840" s="14" t="s">
        <v>90</v>
      </c>
      <c r="AW840" s="14" t="s">
        <v>38</v>
      </c>
      <c r="AX840" s="14" t="s">
        <v>81</v>
      </c>
      <c r="AY840" s="228" t="s">
        <v>189</v>
      </c>
    </row>
    <row r="841" spans="1:65" s="15" customFormat="1" ht="10.199999999999999">
      <c r="B841" s="229"/>
      <c r="C841" s="230"/>
      <c r="D841" s="204" t="s">
        <v>200</v>
      </c>
      <c r="E841" s="231" t="s">
        <v>32</v>
      </c>
      <c r="F841" s="232" t="s">
        <v>204</v>
      </c>
      <c r="G841" s="230"/>
      <c r="H841" s="233">
        <v>5</v>
      </c>
      <c r="I841" s="234"/>
      <c r="J841" s="230"/>
      <c r="K841" s="230"/>
      <c r="L841" s="235"/>
      <c r="M841" s="236"/>
      <c r="N841" s="237"/>
      <c r="O841" s="237"/>
      <c r="P841" s="237"/>
      <c r="Q841" s="237"/>
      <c r="R841" s="237"/>
      <c r="S841" s="237"/>
      <c r="T841" s="238"/>
      <c r="AT841" s="239" t="s">
        <v>200</v>
      </c>
      <c r="AU841" s="239" t="s">
        <v>90</v>
      </c>
      <c r="AV841" s="15" t="s">
        <v>196</v>
      </c>
      <c r="AW841" s="15" t="s">
        <v>38</v>
      </c>
      <c r="AX841" s="15" t="s">
        <v>40</v>
      </c>
      <c r="AY841" s="239" t="s">
        <v>189</v>
      </c>
    </row>
    <row r="842" spans="1:65" s="2" customFormat="1" ht="16.5" customHeight="1">
      <c r="A842" s="37"/>
      <c r="B842" s="38"/>
      <c r="C842" s="191" t="s">
        <v>946</v>
      </c>
      <c r="D842" s="191" t="s">
        <v>191</v>
      </c>
      <c r="E842" s="192" t="s">
        <v>947</v>
      </c>
      <c r="F842" s="193" t="s">
        <v>948</v>
      </c>
      <c r="G842" s="194" t="s">
        <v>281</v>
      </c>
      <c r="H842" s="195">
        <v>0.76</v>
      </c>
      <c r="I842" s="196"/>
      <c r="J842" s="197">
        <f>ROUND(I842*H842,2)</f>
        <v>0</v>
      </c>
      <c r="K842" s="193" t="s">
        <v>195</v>
      </c>
      <c r="L842" s="42"/>
      <c r="M842" s="198" t="s">
        <v>32</v>
      </c>
      <c r="N842" s="199" t="s">
        <v>52</v>
      </c>
      <c r="O842" s="67"/>
      <c r="P842" s="200">
        <f>O842*H842</f>
        <v>0</v>
      </c>
      <c r="Q842" s="200">
        <v>0</v>
      </c>
      <c r="R842" s="200">
        <f>Q842*H842</f>
        <v>0</v>
      </c>
      <c r="S842" s="200">
        <v>2.6</v>
      </c>
      <c r="T842" s="201">
        <f>S842*H842</f>
        <v>1.9760000000000002</v>
      </c>
      <c r="U842" s="37"/>
      <c r="V842" s="37"/>
      <c r="W842" s="37"/>
      <c r="X842" s="37"/>
      <c r="Y842" s="37"/>
      <c r="Z842" s="37"/>
      <c r="AA842" s="37"/>
      <c r="AB842" s="37"/>
      <c r="AC842" s="37"/>
      <c r="AD842" s="37"/>
      <c r="AE842" s="37"/>
      <c r="AR842" s="202" t="s">
        <v>196</v>
      </c>
      <c r="AT842" s="202" t="s">
        <v>191</v>
      </c>
      <c r="AU842" s="202" t="s">
        <v>90</v>
      </c>
      <c r="AY842" s="19" t="s">
        <v>189</v>
      </c>
      <c r="BE842" s="203">
        <f>IF(N842="základní",J842,0)</f>
        <v>0</v>
      </c>
      <c r="BF842" s="203">
        <f>IF(N842="snížená",J842,0)</f>
        <v>0</v>
      </c>
      <c r="BG842" s="203">
        <f>IF(N842="zákl. přenesená",J842,0)</f>
        <v>0</v>
      </c>
      <c r="BH842" s="203">
        <f>IF(N842="sníž. přenesená",J842,0)</f>
        <v>0</v>
      </c>
      <c r="BI842" s="203">
        <f>IF(N842="nulová",J842,0)</f>
        <v>0</v>
      </c>
      <c r="BJ842" s="19" t="s">
        <v>40</v>
      </c>
      <c r="BK842" s="203">
        <f>ROUND(I842*H842,2)</f>
        <v>0</v>
      </c>
      <c r="BL842" s="19" t="s">
        <v>196</v>
      </c>
      <c r="BM842" s="202" t="s">
        <v>949</v>
      </c>
    </row>
    <row r="843" spans="1:65" s="2" customFormat="1" ht="48">
      <c r="A843" s="37"/>
      <c r="B843" s="38"/>
      <c r="C843" s="39"/>
      <c r="D843" s="204" t="s">
        <v>198</v>
      </c>
      <c r="E843" s="39"/>
      <c r="F843" s="205" t="s">
        <v>950</v>
      </c>
      <c r="G843" s="39"/>
      <c r="H843" s="39"/>
      <c r="I843" s="112"/>
      <c r="J843" s="39"/>
      <c r="K843" s="39"/>
      <c r="L843" s="42"/>
      <c r="M843" s="206"/>
      <c r="N843" s="207"/>
      <c r="O843" s="67"/>
      <c r="P843" s="67"/>
      <c r="Q843" s="67"/>
      <c r="R843" s="67"/>
      <c r="S843" s="67"/>
      <c r="T843" s="68"/>
      <c r="U843" s="37"/>
      <c r="V843" s="37"/>
      <c r="W843" s="37"/>
      <c r="X843" s="37"/>
      <c r="Y843" s="37"/>
      <c r="Z843" s="37"/>
      <c r="AA843" s="37"/>
      <c r="AB843" s="37"/>
      <c r="AC843" s="37"/>
      <c r="AD843" s="37"/>
      <c r="AE843" s="37"/>
      <c r="AT843" s="19" t="s">
        <v>198</v>
      </c>
      <c r="AU843" s="19" t="s">
        <v>90</v>
      </c>
    </row>
    <row r="844" spans="1:65" s="13" customFormat="1" ht="10.199999999999999">
      <c r="B844" s="208"/>
      <c r="C844" s="209"/>
      <c r="D844" s="204" t="s">
        <v>200</v>
      </c>
      <c r="E844" s="210" t="s">
        <v>32</v>
      </c>
      <c r="F844" s="211" t="s">
        <v>202</v>
      </c>
      <c r="G844" s="209"/>
      <c r="H844" s="210" t="s">
        <v>32</v>
      </c>
      <c r="I844" s="212"/>
      <c r="J844" s="209"/>
      <c r="K844" s="209"/>
      <c r="L844" s="213"/>
      <c r="M844" s="214"/>
      <c r="N844" s="215"/>
      <c r="O844" s="215"/>
      <c r="P844" s="215"/>
      <c r="Q844" s="215"/>
      <c r="R844" s="215"/>
      <c r="S844" s="215"/>
      <c r="T844" s="216"/>
      <c r="AT844" s="217" t="s">
        <v>200</v>
      </c>
      <c r="AU844" s="217" t="s">
        <v>90</v>
      </c>
      <c r="AV844" s="13" t="s">
        <v>40</v>
      </c>
      <c r="AW844" s="13" t="s">
        <v>38</v>
      </c>
      <c r="AX844" s="13" t="s">
        <v>81</v>
      </c>
      <c r="AY844" s="217" t="s">
        <v>189</v>
      </c>
    </row>
    <row r="845" spans="1:65" s="14" customFormat="1" ht="10.199999999999999">
      <c r="B845" s="218"/>
      <c r="C845" s="219"/>
      <c r="D845" s="204" t="s">
        <v>200</v>
      </c>
      <c r="E845" s="220" t="s">
        <v>32</v>
      </c>
      <c r="F845" s="221" t="s">
        <v>951</v>
      </c>
      <c r="G845" s="219"/>
      <c r="H845" s="222">
        <v>0.76</v>
      </c>
      <c r="I845" s="223"/>
      <c r="J845" s="219"/>
      <c r="K845" s="219"/>
      <c r="L845" s="224"/>
      <c r="M845" s="225"/>
      <c r="N845" s="226"/>
      <c r="O845" s="226"/>
      <c r="P845" s="226"/>
      <c r="Q845" s="226"/>
      <c r="R845" s="226"/>
      <c r="S845" s="226"/>
      <c r="T845" s="227"/>
      <c r="AT845" s="228" t="s">
        <v>200</v>
      </c>
      <c r="AU845" s="228" t="s">
        <v>90</v>
      </c>
      <c r="AV845" s="14" t="s">
        <v>90</v>
      </c>
      <c r="AW845" s="14" t="s">
        <v>38</v>
      </c>
      <c r="AX845" s="14" t="s">
        <v>81</v>
      </c>
      <c r="AY845" s="228" t="s">
        <v>189</v>
      </c>
    </row>
    <row r="846" spans="1:65" s="15" customFormat="1" ht="10.199999999999999">
      <c r="B846" s="229"/>
      <c r="C846" s="230"/>
      <c r="D846" s="204" t="s">
        <v>200</v>
      </c>
      <c r="E846" s="231" t="s">
        <v>32</v>
      </c>
      <c r="F846" s="232" t="s">
        <v>204</v>
      </c>
      <c r="G846" s="230"/>
      <c r="H846" s="233">
        <v>0.76</v>
      </c>
      <c r="I846" s="234"/>
      <c r="J846" s="230"/>
      <c r="K846" s="230"/>
      <c r="L846" s="235"/>
      <c r="M846" s="236"/>
      <c r="N846" s="237"/>
      <c r="O846" s="237"/>
      <c r="P846" s="237"/>
      <c r="Q846" s="237"/>
      <c r="R846" s="237"/>
      <c r="S846" s="237"/>
      <c r="T846" s="238"/>
      <c r="AT846" s="239" t="s">
        <v>200</v>
      </c>
      <c r="AU846" s="239" t="s">
        <v>90</v>
      </c>
      <c r="AV846" s="15" t="s">
        <v>196</v>
      </c>
      <c r="AW846" s="15" t="s">
        <v>38</v>
      </c>
      <c r="AX846" s="15" t="s">
        <v>40</v>
      </c>
      <c r="AY846" s="239" t="s">
        <v>189</v>
      </c>
    </row>
    <row r="847" spans="1:65" s="2" customFormat="1" ht="33" customHeight="1">
      <c r="A847" s="37"/>
      <c r="B847" s="38"/>
      <c r="C847" s="191" t="s">
        <v>952</v>
      </c>
      <c r="D847" s="191" t="s">
        <v>191</v>
      </c>
      <c r="E847" s="192" t="s">
        <v>953</v>
      </c>
      <c r="F847" s="193" t="s">
        <v>954</v>
      </c>
      <c r="G847" s="194" t="s">
        <v>117</v>
      </c>
      <c r="H847" s="195">
        <v>8.5</v>
      </c>
      <c r="I847" s="196"/>
      <c r="J847" s="197">
        <f>ROUND(I847*H847,2)</f>
        <v>0</v>
      </c>
      <c r="K847" s="193" t="s">
        <v>195</v>
      </c>
      <c r="L847" s="42"/>
      <c r="M847" s="198" t="s">
        <v>32</v>
      </c>
      <c r="N847" s="199" t="s">
        <v>52</v>
      </c>
      <c r="O847" s="67"/>
      <c r="P847" s="200">
        <f>O847*H847</f>
        <v>0</v>
      </c>
      <c r="Q847" s="200">
        <v>0</v>
      </c>
      <c r="R847" s="200">
        <f>Q847*H847</f>
        <v>0</v>
      </c>
      <c r="S847" s="200">
        <v>0</v>
      </c>
      <c r="T847" s="201">
        <f>S847*H847</f>
        <v>0</v>
      </c>
      <c r="U847" s="37"/>
      <c r="V847" s="37"/>
      <c r="W847" s="37"/>
      <c r="X847" s="37"/>
      <c r="Y847" s="37"/>
      <c r="Z847" s="37"/>
      <c r="AA847" s="37"/>
      <c r="AB847" s="37"/>
      <c r="AC847" s="37"/>
      <c r="AD847" s="37"/>
      <c r="AE847" s="37"/>
      <c r="AR847" s="202" t="s">
        <v>196</v>
      </c>
      <c r="AT847" s="202" t="s">
        <v>191</v>
      </c>
      <c r="AU847" s="202" t="s">
        <v>90</v>
      </c>
      <c r="AY847" s="19" t="s">
        <v>189</v>
      </c>
      <c r="BE847" s="203">
        <f>IF(N847="základní",J847,0)</f>
        <v>0</v>
      </c>
      <c r="BF847" s="203">
        <f>IF(N847="snížená",J847,0)</f>
        <v>0</v>
      </c>
      <c r="BG847" s="203">
        <f>IF(N847="zákl. přenesená",J847,0)</f>
        <v>0</v>
      </c>
      <c r="BH847" s="203">
        <f>IF(N847="sníž. přenesená",J847,0)</f>
        <v>0</v>
      </c>
      <c r="BI847" s="203">
        <f>IF(N847="nulová",J847,0)</f>
        <v>0</v>
      </c>
      <c r="BJ847" s="19" t="s">
        <v>40</v>
      </c>
      <c r="BK847" s="203">
        <f>ROUND(I847*H847,2)</f>
        <v>0</v>
      </c>
      <c r="BL847" s="19" t="s">
        <v>196</v>
      </c>
      <c r="BM847" s="202" t="s">
        <v>955</v>
      </c>
    </row>
    <row r="848" spans="1:65" s="2" customFormat="1" ht="48">
      <c r="A848" s="37"/>
      <c r="B848" s="38"/>
      <c r="C848" s="39"/>
      <c r="D848" s="204" t="s">
        <v>198</v>
      </c>
      <c r="E848" s="39"/>
      <c r="F848" s="205" t="s">
        <v>956</v>
      </c>
      <c r="G848" s="39"/>
      <c r="H848" s="39"/>
      <c r="I848" s="112"/>
      <c r="J848" s="39"/>
      <c r="K848" s="39"/>
      <c r="L848" s="42"/>
      <c r="M848" s="206"/>
      <c r="N848" s="207"/>
      <c r="O848" s="67"/>
      <c r="P848" s="67"/>
      <c r="Q848" s="67"/>
      <c r="R848" s="67"/>
      <c r="S848" s="67"/>
      <c r="T848" s="68"/>
      <c r="U848" s="37"/>
      <c r="V848" s="37"/>
      <c r="W848" s="37"/>
      <c r="X848" s="37"/>
      <c r="Y848" s="37"/>
      <c r="Z848" s="37"/>
      <c r="AA848" s="37"/>
      <c r="AB848" s="37"/>
      <c r="AC848" s="37"/>
      <c r="AD848" s="37"/>
      <c r="AE848" s="37"/>
      <c r="AT848" s="19" t="s">
        <v>198</v>
      </c>
      <c r="AU848" s="19" t="s">
        <v>90</v>
      </c>
    </row>
    <row r="849" spans="1:65" s="13" customFormat="1" ht="10.199999999999999">
      <c r="B849" s="208"/>
      <c r="C849" s="209"/>
      <c r="D849" s="204" t="s">
        <v>200</v>
      </c>
      <c r="E849" s="210" t="s">
        <v>32</v>
      </c>
      <c r="F849" s="211" t="s">
        <v>615</v>
      </c>
      <c r="G849" s="209"/>
      <c r="H849" s="210" t="s">
        <v>32</v>
      </c>
      <c r="I849" s="212"/>
      <c r="J849" s="209"/>
      <c r="K849" s="209"/>
      <c r="L849" s="213"/>
      <c r="M849" s="214"/>
      <c r="N849" s="215"/>
      <c r="O849" s="215"/>
      <c r="P849" s="215"/>
      <c r="Q849" s="215"/>
      <c r="R849" s="215"/>
      <c r="S849" s="215"/>
      <c r="T849" s="216"/>
      <c r="AT849" s="217" t="s">
        <v>200</v>
      </c>
      <c r="AU849" s="217" t="s">
        <v>90</v>
      </c>
      <c r="AV849" s="13" t="s">
        <v>40</v>
      </c>
      <c r="AW849" s="13" t="s">
        <v>38</v>
      </c>
      <c r="AX849" s="13" t="s">
        <v>81</v>
      </c>
      <c r="AY849" s="217" t="s">
        <v>189</v>
      </c>
    </row>
    <row r="850" spans="1:65" s="13" customFormat="1" ht="10.199999999999999">
      <c r="B850" s="208"/>
      <c r="C850" s="209"/>
      <c r="D850" s="204" t="s">
        <v>200</v>
      </c>
      <c r="E850" s="210" t="s">
        <v>32</v>
      </c>
      <c r="F850" s="211" t="s">
        <v>202</v>
      </c>
      <c r="G850" s="209"/>
      <c r="H850" s="210" t="s">
        <v>32</v>
      </c>
      <c r="I850" s="212"/>
      <c r="J850" s="209"/>
      <c r="K850" s="209"/>
      <c r="L850" s="213"/>
      <c r="M850" s="214"/>
      <c r="N850" s="215"/>
      <c r="O850" s="215"/>
      <c r="P850" s="215"/>
      <c r="Q850" s="215"/>
      <c r="R850" s="215"/>
      <c r="S850" s="215"/>
      <c r="T850" s="216"/>
      <c r="AT850" s="217" t="s">
        <v>200</v>
      </c>
      <c r="AU850" s="217" t="s">
        <v>90</v>
      </c>
      <c r="AV850" s="13" t="s">
        <v>40</v>
      </c>
      <c r="AW850" s="13" t="s">
        <v>38</v>
      </c>
      <c r="AX850" s="13" t="s">
        <v>81</v>
      </c>
      <c r="AY850" s="217" t="s">
        <v>189</v>
      </c>
    </row>
    <row r="851" spans="1:65" s="13" customFormat="1" ht="10.199999999999999">
      <c r="B851" s="208"/>
      <c r="C851" s="209"/>
      <c r="D851" s="204" t="s">
        <v>200</v>
      </c>
      <c r="E851" s="210" t="s">
        <v>32</v>
      </c>
      <c r="F851" s="211" t="s">
        <v>297</v>
      </c>
      <c r="G851" s="209"/>
      <c r="H851" s="210" t="s">
        <v>32</v>
      </c>
      <c r="I851" s="212"/>
      <c r="J851" s="209"/>
      <c r="K851" s="209"/>
      <c r="L851" s="213"/>
      <c r="M851" s="214"/>
      <c r="N851" s="215"/>
      <c r="O851" s="215"/>
      <c r="P851" s="215"/>
      <c r="Q851" s="215"/>
      <c r="R851" s="215"/>
      <c r="S851" s="215"/>
      <c r="T851" s="216"/>
      <c r="AT851" s="217" t="s">
        <v>200</v>
      </c>
      <c r="AU851" s="217" t="s">
        <v>90</v>
      </c>
      <c r="AV851" s="13" t="s">
        <v>40</v>
      </c>
      <c r="AW851" s="13" t="s">
        <v>38</v>
      </c>
      <c r="AX851" s="13" t="s">
        <v>81</v>
      </c>
      <c r="AY851" s="217" t="s">
        <v>189</v>
      </c>
    </row>
    <row r="852" spans="1:65" s="14" customFormat="1" ht="10.199999999999999">
      <c r="B852" s="218"/>
      <c r="C852" s="219"/>
      <c r="D852" s="204" t="s">
        <v>200</v>
      </c>
      <c r="E852" s="220" t="s">
        <v>32</v>
      </c>
      <c r="F852" s="221" t="s">
        <v>957</v>
      </c>
      <c r="G852" s="219"/>
      <c r="H852" s="222">
        <v>8.5</v>
      </c>
      <c r="I852" s="223"/>
      <c r="J852" s="219"/>
      <c r="K852" s="219"/>
      <c r="L852" s="224"/>
      <c r="M852" s="225"/>
      <c r="N852" s="226"/>
      <c r="O852" s="226"/>
      <c r="P852" s="226"/>
      <c r="Q852" s="226"/>
      <c r="R852" s="226"/>
      <c r="S852" s="226"/>
      <c r="T852" s="227"/>
      <c r="AT852" s="228" t="s">
        <v>200</v>
      </c>
      <c r="AU852" s="228" t="s">
        <v>90</v>
      </c>
      <c r="AV852" s="14" t="s">
        <v>90</v>
      </c>
      <c r="AW852" s="14" t="s">
        <v>38</v>
      </c>
      <c r="AX852" s="14" t="s">
        <v>81</v>
      </c>
      <c r="AY852" s="228" t="s">
        <v>189</v>
      </c>
    </row>
    <row r="853" spans="1:65" s="15" customFormat="1" ht="10.199999999999999">
      <c r="B853" s="229"/>
      <c r="C853" s="230"/>
      <c r="D853" s="204" t="s">
        <v>200</v>
      </c>
      <c r="E853" s="231" t="s">
        <v>32</v>
      </c>
      <c r="F853" s="232" t="s">
        <v>204</v>
      </c>
      <c r="G853" s="230"/>
      <c r="H853" s="233">
        <v>8.5</v>
      </c>
      <c r="I853" s="234"/>
      <c r="J853" s="230"/>
      <c r="K853" s="230"/>
      <c r="L853" s="235"/>
      <c r="M853" s="236"/>
      <c r="N853" s="237"/>
      <c r="O853" s="237"/>
      <c r="P853" s="237"/>
      <c r="Q853" s="237"/>
      <c r="R853" s="237"/>
      <c r="S853" s="237"/>
      <c r="T853" s="238"/>
      <c r="AT853" s="239" t="s">
        <v>200</v>
      </c>
      <c r="AU853" s="239" t="s">
        <v>90</v>
      </c>
      <c r="AV853" s="15" t="s">
        <v>196</v>
      </c>
      <c r="AW853" s="15" t="s">
        <v>38</v>
      </c>
      <c r="AX853" s="15" t="s">
        <v>40</v>
      </c>
      <c r="AY853" s="239" t="s">
        <v>189</v>
      </c>
    </row>
    <row r="854" spans="1:65" s="12" customFormat="1" ht="22.8" customHeight="1">
      <c r="B854" s="175"/>
      <c r="C854" s="176"/>
      <c r="D854" s="177" t="s">
        <v>80</v>
      </c>
      <c r="E854" s="189" t="s">
        <v>958</v>
      </c>
      <c r="F854" s="189" t="s">
        <v>959</v>
      </c>
      <c r="G854" s="176"/>
      <c r="H854" s="176"/>
      <c r="I854" s="179"/>
      <c r="J854" s="190">
        <f>BK854</f>
        <v>0</v>
      </c>
      <c r="K854" s="176"/>
      <c r="L854" s="181"/>
      <c r="M854" s="182"/>
      <c r="N854" s="183"/>
      <c r="O854" s="183"/>
      <c r="P854" s="184">
        <f>SUM(P855:P918)</f>
        <v>0</v>
      </c>
      <c r="Q854" s="183"/>
      <c r="R854" s="184">
        <f>SUM(R855:R918)</f>
        <v>0</v>
      </c>
      <c r="S854" s="183"/>
      <c r="T854" s="185">
        <f>SUM(T855:T918)</f>
        <v>0</v>
      </c>
      <c r="AR854" s="186" t="s">
        <v>40</v>
      </c>
      <c r="AT854" s="187" t="s">
        <v>80</v>
      </c>
      <c r="AU854" s="187" t="s">
        <v>40</v>
      </c>
      <c r="AY854" s="186" t="s">
        <v>189</v>
      </c>
      <c r="BK854" s="188">
        <f>SUM(BK855:BK918)</f>
        <v>0</v>
      </c>
    </row>
    <row r="855" spans="1:65" s="2" customFormat="1" ht="21.75" customHeight="1">
      <c r="A855" s="37"/>
      <c r="B855" s="38"/>
      <c r="C855" s="191" t="s">
        <v>960</v>
      </c>
      <c r="D855" s="191" t="s">
        <v>191</v>
      </c>
      <c r="E855" s="192" t="s">
        <v>961</v>
      </c>
      <c r="F855" s="193" t="s">
        <v>962</v>
      </c>
      <c r="G855" s="194" t="s">
        <v>421</v>
      </c>
      <c r="H855" s="195">
        <v>12.75</v>
      </c>
      <c r="I855" s="196"/>
      <c r="J855" s="197">
        <f>ROUND(I855*H855,2)</f>
        <v>0</v>
      </c>
      <c r="K855" s="193" t="s">
        <v>195</v>
      </c>
      <c r="L855" s="42"/>
      <c r="M855" s="198" t="s">
        <v>32</v>
      </c>
      <c r="N855" s="199" t="s">
        <v>52</v>
      </c>
      <c r="O855" s="67"/>
      <c r="P855" s="200">
        <f>O855*H855</f>
        <v>0</v>
      </c>
      <c r="Q855" s="200">
        <v>0</v>
      </c>
      <c r="R855" s="200">
        <f>Q855*H855</f>
        <v>0</v>
      </c>
      <c r="S855" s="200">
        <v>0</v>
      </c>
      <c r="T855" s="201">
        <f>S855*H855</f>
        <v>0</v>
      </c>
      <c r="U855" s="37"/>
      <c r="V855" s="37"/>
      <c r="W855" s="37"/>
      <c r="X855" s="37"/>
      <c r="Y855" s="37"/>
      <c r="Z855" s="37"/>
      <c r="AA855" s="37"/>
      <c r="AB855" s="37"/>
      <c r="AC855" s="37"/>
      <c r="AD855" s="37"/>
      <c r="AE855" s="37"/>
      <c r="AR855" s="202" t="s">
        <v>196</v>
      </c>
      <c r="AT855" s="202" t="s">
        <v>191</v>
      </c>
      <c r="AU855" s="202" t="s">
        <v>90</v>
      </c>
      <c r="AY855" s="19" t="s">
        <v>189</v>
      </c>
      <c r="BE855" s="203">
        <f>IF(N855="základní",J855,0)</f>
        <v>0</v>
      </c>
      <c r="BF855" s="203">
        <f>IF(N855="snížená",J855,0)</f>
        <v>0</v>
      </c>
      <c r="BG855" s="203">
        <f>IF(N855="zákl. přenesená",J855,0)</f>
        <v>0</v>
      </c>
      <c r="BH855" s="203">
        <f>IF(N855="sníž. přenesená",J855,0)</f>
        <v>0</v>
      </c>
      <c r="BI855" s="203">
        <f>IF(N855="nulová",J855,0)</f>
        <v>0</v>
      </c>
      <c r="BJ855" s="19" t="s">
        <v>40</v>
      </c>
      <c r="BK855" s="203">
        <f>ROUND(I855*H855,2)</f>
        <v>0</v>
      </c>
      <c r="BL855" s="19" t="s">
        <v>196</v>
      </c>
      <c r="BM855" s="202" t="s">
        <v>963</v>
      </c>
    </row>
    <row r="856" spans="1:65" s="2" customFormat="1" ht="67.2">
      <c r="A856" s="37"/>
      <c r="B856" s="38"/>
      <c r="C856" s="39"/>
      <c r="D856" s="204" t="s">
        <v>198</v>
      </c>
      <c r="E856" s="39"/>
      <c r="F856" s="205" t="s">
        <v>964</v>
      </c>
      <c r="G856" s="39"/>
      <c r="H856" s="39"/>
      <c r="I856" s="112"/>
      <c r="J856" s="39"/>
      <c r="K856" s="39"/>
      <c r="L856" s="42"/>
      <c r="M856" s="206"/>
      <c r="N856" s="207"/>
      <c r="O856" s="67"/>
      <c r="P856" s="67"/>
      <c r="Q856" s="67"/>
      <c r="R856" s="67"/>
      <c r="S856" s="67"/>
      <c r="T856" s="68"/>
      <c r="U856" s="37"/>
      <c r="V856" s="37"/>
      <c r="W856" s="37"/>
      <c r="X856" s="37"/>
      <c r="Y856" s="37"/>
      <c r="Z856" s="37"/>
      <c r="AA856" s="37"/>
      <c r="AB856" s="37"/>
      <c r="AC856" s="37"/>
      <c r="AD856" s="37"/>
      <c r="AE856" s="37"/>
      <c r="AT856" s="19" t="s">
        <v>198</v>
      </c>
      <c r="AU856" s="19" t="s">
        <v>90</v>
      </c>
    </row>
    <row r="857" spans="1:65" s="2" customFormat="1" ht="19.2">
      <c r="A857" s="37"/>
      <c r="B857" s="38"/>
      <c r="C857" s="39"/>
      <c r="D857" s="204" t="s">
        <v>230</v>
      </c>
      <c r="E857" s="39"/>
      <c r="F857" s="205" t="s">
        <v>965</v>
      </c>
      <c r="G857" s="39"/>
      <c r="H857" s="39"/>
      <c r="I857" s="112"/>
      <c r="J857" s="39"/>
      <c r="K857" s="39"/>
      <c r="L857" s="42"/>
      <c r="M857" s="206"/>
      <c r="N857" s="207"/>
      <c r="O857" s="67"/>
      <c r="P857" s="67"/>
      <c r="Q857" s="67"/>
      <c r="R857" s="67"/>
      <c r="S857" s="67"/>
      <c r="T857" s="68"/>
      <c r="U857" s="37"/>
      <c r="V857" s="37"/>
      <c r="W857" s="37"/>
      <c r="X857" s="37"/>
      <c r="Y857" s="37"/>
      <c r="Z857" s="37"/>
      <c r="AA857" s="37"/>
      <c r="AB857" s="37"/>
      <c r="AC857" s="37"/>
      <c r="AD857" s="37"/>
      <c r="AE857" s="37"/>
      <c r="AT857" s="19" t="s">
        <v>230</v>
      </c>
      <c r="AU857" s="19" t="s">
        <v>90</v>
      </c>
    </row>
    <row r="858" spans="1:65" s="14" customFormat="1" ht="10.199999999999999">
      <c r="B858" s="218"/>
      <c r="C858" s="219"/>
      <c r="D858" s="204" t="s">
        <v>200</v>
      </c>
      <c r="E858" s="220" t="s">
        <v>32</v>
      </c>
      <c r="F858" s="221" t="s">
        <v>966</v>
      </c>
      <c r="G858" s="219"/>
      <c r="H858" s="222">
        <v>12.75</v>
      </c>
      <c r="I858" s="223"/>
      <c r="J858" s="219"/>
      <c r="K858" s="219"/>
      <c r="L858" s="224"/>
      <c r="M858" s="225"/>
      <c r="N858" s="226"/>
      <c r="O858" s="226"/>
      <c r="P858" s="226"/>
      <c r="Q858" s="226"/>
      <c r="R858" s="226"/>
      <c r="S858" s="226"/>
      <c r="T858" s="227"/>
      <c r="AT858" s="228" t="s">
        <v>200</v>
      </c>
      <c r="AU858" s="228" t="s">
        <v>90</v>
      </c>
      <c r="AV858" s="14" t="s">
        <v>90</v>
      </c>
      <c r="AW858" s="14" t="s">
        <v>38</v>
      </c>
      <c r="AX858" s="14" t="s">
        <v>40</v>
      </c>
      <c r="AY858" s="228" t="s">
        <v>189</v>
      </c>
    </row>
    <row r="859" spans="1:65" s="2" customFormat="1" ht="16.5" customHeight="1">
      <c r="A859" s="37"/>
      <c r="B859" s="38"/>
      <c r="C859" s="191" t="s">
        <v>967</v>
      </c>
      <c r="D859" s="191" t="s">
        <v>191</v>
      </c>
      <c r="E859" s="192" t="s">
        <v>968</v>
      </c>
      <c r="F859" s="193" t="s">
        <v>969</v>
      </c>
      <c r="G859" s="194" t="s">
        <v>421</v>
      </c>
      <c r="H859" s="195">
        <v>2.72</v>
      </c>
      <c r="I859" s="196"/>
      <c r="J859" s="197">
        <f>ROUND(I859*H859,2)</f>
        <v>0</v>
      </c>
      <c r="K859" s="193" t="s">
        <v>195</v>
      </c>
      <c r="L859" s="42"/>
      <c r="M859" s="198" t="s">
        <v>32</v>
      </c>
      <c r="N859" s="199" t="s">
        <v>52</v>
      </c>
      <c r="O859" s="67"/>
      <c r="P859" s="200">
        <f>O859*H859</f>
        <v>0</v>
      </c>
      <c r="Q859" s="200">
        <v>0</v>
      </c>
      <c r="R859" s="200">
        <f>Q859*H859</f>
        <v>0</v>
      </c>
      <c r="S859" s="200">
        <v>0</v>
      </c>
      <c r="T859" s="201">
        <f>S859*H859</f>
        <v>0</v>
      </c>
      <c r="U859" s="37"/>
      <c r="V859" s="37"/>
      <c r="W859" s="37"/>
      <c r="X859" s="37"/>
      <c r="Y859" s="37"/>
      <c r="Z859" s="37"/>
      <c r="AA859" s="37"/>
      <c r="AB859" s="37"/>
      <c r="AC859" s="37"/>
      <c r="AD859" s="37"/>
      <c r="AE859" s="37"/>
      <c r="AR859" s="202" t="s">
        <v>196</v>
      </c>
      <c r="AT859" s="202" t="s">
        <v>191</v>
      </c>
      <c r="AU859" s="202" t="s">
        <v>90</v>
      </c>
      <c r="AY859" s="19" t="s">
        <v>189</v>
      </c>
      <c r="BE859" s="203">
        <f>IF(N859="základní",J859,0)</f>
        <v>0</v>
      </c>
      <c r="BF859" s="203">
        <f>IF(N859="snížená",J859,0)</f>
        <v>0</v>
      </c>
      <c r="BG859" s="203">
        <f>IF(N859="zákl. přenesená",J859,0)</f>
        <v>0</v>
      </c>
      <c r="BH859" s="203">
        <f>IF(N859="sníž. přenesená",J859,0)</f>
        <v>0</v>
      </c>
      <c r="BI859" s="203">
        <f>IF(N859="nulová",J859,0)</f>
        <v>0</v>
      </c>
      <c r="BJ859" s="19" t="s">
        <v>40</v>
      </c>
      <c r="BK859" s="203">
        <f>ROUND(I859*H859,2)</f>
        <v>0</v>
      </c>
      <c r="BL859" s="19" t="s">
        <v>196</v>
      </c>
      <c r="BM859" s="202" t="s">
        <v>970</v>
      </c>
    </row>
    <row r="860" spans="1:65" s="2" customFormat="1" ht="38.4">
      <c r="A860" s="37"/>
      <c r="B860" s="38"/>
      <c r="C860" s="39"/>
      <c r="D860" s="204" t="s">
        <v>198</v>
      </c>
      <c r="E860" s="39"/>
      <c r="F860" s="205" t="s">
        <v>971</v>
      </c>
      <c r="G860" s="39"/>
      <c r="H860" s="39"/>
      <c r="I860" s="112"/>
      <c r="J860" s="39"/>
      <c r="K860" s="39"/>
      <c r="L860" s="42"/>
      <c r="M860" s="206"/>
      <c r="N860" s="207"/>
      <c r="O860" s="67"/>
      <c r="P860" s="67"/>
      <c r="Q860" s="67"/>
      <c r="R860" s="67"/>
      <c r="S860" s="67"/>
      <c r="T860" s="68"/>
      <c r="U860" s="37"/>
      <c r="V860" s="37"/>
      <c r="W860" s="37"/>
      <c r="X860" s="37"/>
      <c r="Y860" s="37"/>
      <c r="Z860" s="37"/>
      <c r="AA860" s="37"/>
      <c r="AB860" s="37"/>
      <c r="AC860" s="37"/>
      <c r="AD860" s="37"/>
      <c r="AE860" s="37"/>
      <c r="AT860" s="19" t="s">
        <v>198</v>
      </c>
      <c r="AU860" s="19" t="s">
        <v>90</v>
      </c>
    </row>
    <row r="861" spans="1:65" s="14" customFormat="1" ht="10.199999999999999">
      <c r="B861" s="218"/>
      <c r="C861" s="219"/>
      <c r="D861" s="204" t="s">
        <v>200</v>
      </c>
      <c r="E861" s="220" t="s">
        <v>32</v>
      </c>
      <c r="F861" s="221" t="s">
        <v>972</v>
      </c>
      <c r="G861" s="219"/>
      <c r="H861" s="222">
        <v>2.72</v>
      </c>
      <c r="I861" s="223"/>
      <c r="J861" s="219"/>
      <c r="K861" s="219"/>
      <c r="L861" s="224"/>
      <c r="M861" s="225"/>
      <c r="N861" s="226"/>
      <c r="O861" s="226"/>
      <c r="P861" s="226"/>
      <c r="Q861" s="226"/>
      <c r="R861" s="226"/>
      <c r="S861" s="226"/>
      <c r="T861" s="227"/>
      <c r="AT861" s="228" t="s">
        <v>200</v>
      </c>
      <c r="AU861" s="228" t="s">
        <v>90</v>
      </c>
      <c r="AV861" s="14" t="s">
        <v>90</v>
      </c>
      <c r="AW861" s="14" t="s">
        <v>38</v>
      </c>
      <c r="AX861" s="14" t="s">
        <v>40</v>
      </c>
      <c r="AY861" s="228" t="s">
        <v>189</v>
      </c>
    </row>
    <row r="862" spans="1:65" s="2" customFormat="1" ht="21.75" customHeight="1">
      <c r="A862" s="37"/>
      <c r="B862" s="38"/>
      <c r="C862" s="191" t="s">
        <v>973</v>
      </c>
      <c r="D862" s="191" t="s">
        <v>191</v>
      </c>
      <c r="E862" s="192" t="s">
        <v>974</v>
      </c>
      <c r="F862" s="193" t="s">
        <v>975</v>
      </c>
      <c r="G862" s="194" t="s">
        <v>421</v>
      </c>
      <c r="H862" s="195">
        <v>13.6</v>
      </c>
      <c r="I862" s="196"/>
      <c r="J862" s="197">
        <f>ROUND(I862*H862,2)</f>
        <v>0</v>
      </c>
      <c r="K862" s="193" t="s">
        <v>195</v>
      </c>
      <c r="L862" s="42"/>
      <c r="M862" s="198" t="s">
        <v>32</v>
      </c>
      <c r="N862" s="199" t="s">
        <v>52</v>
      </c>
      <c r="O862" s="67"/>
      <c r="P862" s="200">
        <f>O862*H862</f>
        <v>0</v>
      </c>
      <c r="Q862" s="200">
        <v>0</v>
      </c>
      <c r="R862" s="200">
        <f>Q862*H862</f>
        <v>0</v>
      </c>
      <c r="S862" s="200">
        <v>0</v>
      </c>
      <c r="T862" s="201">
        <f>S862*H862</f>
        <v>0</v>
      </c>
      <c r="U862" s="37"/>
      <c r="V862" s="37"/>
      <c r="W862" s="37"/>
      <c r="X862" s="37"/>
      <c r="Y862" s="37"/>
      <c r="Z862" s="37"/>
      <c r="AA862" s="37"/>
      <c r="AB862" s="37"/>
      <c r="AC862" s="37"/>
      <c r="AD862" s="37"/>
      <c r="AE862" s="37"/>
      <c r="AR862" s="202" t="s">
        <v>196</v>
      </c>
      <c r="AT862" s="202" t="s">
        <v>191</v>
      </c>
      <c r="AU862" s="202" t="s">
        <v>90</v>
      </c>
      <c r="AY862" s="19" t="s">
        <v>189</v>
      </c>
      <c r="BE862" s="203">
        <f>IF(N862="základní",J862,0)</f>
        <v>0</v>
      </c>
      <c r="BF862" s="203">
        <f>IF(N862="snížená",J862,0)</f>
        <v>0</v>
      </c>
      <c r="BG862" s="203">
        <f>IF(N862="zákl. přenesená",J862,0)</f>
        <v>0</v>
      </c>
      <c r="BH862" s="203">
        <f>IF(N862="sníž. přenesená",J862,0)</f>
        <v>0</v>
      </c>
      <c r="BI862" s="203">
        <f>IF(N862="nulová",J862,0)</f>
        <v>0</v>
      </c>
      <c r="BJ862" s="19" t="s">
        <v>40</v>
      </c>
      <c r="BK862" s="203">
        <f>ROUND(I862*H862,2)</f>
        <v>0</v>
      </c>
      <c r="BL862" s="19" t="s">
        <v>196</v>
      </c>
      <c r="BM862" s="202" t="s">
        <v>976</v>
      </c>
    </row>
    <row r="863" spans="1:65" s="2" customFormat="1" ht="38.4">
      <c r="A863" s="37"/>
      <c r="B863" s="38"/>
      <c r="C863" s="39"/>
      <c r="D863" s="204" t="s">
        <v>198</v>
      </c>
      <c r="E863" s="39"/>
      <c r="F863" s="205" t="s">
        <v>971</v>
      </c>
      <c r="G863" s="39"/>
      <c r="H863" s="39"/>
      <c r="I863" s="112"/>
      <c r="J863" s="39"/>
      <c r="K863" s="39"/>
      <c r="L863" s="42"/>
      <c r="M863" s="206"/>
      <c r="N863" s="207"/>
      <c r="O863" s="67"/>
      <c r="P863" s="67"/>
      <c r="Q863" s="67"/>
      <c r="R863" s="67"/>
      <c r="S863" s="67"/>
      <c r="T863" s="68"/>
      <c r="U863" s="37"/>
      <c r="V863" s="37"/>
      <c r="W863" s="37"/>
      <c r="X863" s="37"/>
      <c r="Y863" s="37"/>
      <c r="Z863" s="37"/>
      <c r="AA863" s="37"/>
      <c r="AB863" s="37"/>
      <c r="AC863" s="37"/>
      <c r="AD863" s="37"/>
      <c r="AE863" s="37"/>
      <c r="AT863" s="19" t="s">
        <v>198</v>
      </c>
      <c r="AU863" s="19" t="s">
        <v>90</v>
      </c>
    </row>
    <row r="864" spans="1:65" s="14" customFormat="1" ht="10.199999999999999">
      <c r="B864" s="218"/>
      <c r="C864" s="219"/>
      <c r="D864" s="204" t="s">
        <v>200</v>
      </c>
      <c r="E864" s="220" t="s">
        <v>32</v>
      </c>
      <c r="F864" s="221" t="s">
        <v>977</v>
      </c>
      <c r="G864" s="219"/>
      <c r="H864" s="222">
        <v>13.6</v>
      </c>
      <c r="I864" s="223"/>
      <c r="J864" s="219"/>
      <c r="K864" s="219"/>
      <c r="L864" s="224"/>
      <c r="M864" s="225"/>
      <c r="N864" s="226"/>
      <c r="O864" s="226"/>
      <c r="P864" s="226"/>
      <c r="Q864" s="226"/>
      <c r="R864" s="226"/>
      <c r="S864" s="226"/>
      <c r="T864" s="227"/>
      <c r="AT864" s="228" t="s">
        <v>200</v>
      </c>
      <c r="AU864" s="228" t="s">
        <v>90</v>
      </c>
      <c r="AV864" s="14" t="s">
        <v>90</v>
      </c>
      <c r="AW864" s="14" t="s">
        <v>38</v>
      </c>
      <c r="AX864" s="14" t="s">
        <v>40</v>
      </c>
      <c r="AY864" s="228" t="s">
        <v>189</v>
      </c>
    </row>
    <row r="865" spans="1:65" s="2" customFormat="1" ht="21.75" customHeight="1">
      <c r="A865" s="37"/>
      <c r="B865" s="38"/>
      <c r="C865" s="191" t="s">
        <v>978</v>
      </c>
      <c r="D865" s="191" t="s">
        <v>191</v>
      </c>
      <c r="E865" s="192" t="s">
        <v>979</v>
      </c>
      <c r="F865" s="193" t="s">
        <v>980</v>
      </c>
      <c r="G865" s="194" t="s">
        <v>421</v>
      </c>
      <c r="H865" s="195">
        <v>752.60299999999995</v>
      </c>
      <c r="I865" s="196"/>
      <c r="J865" s="197">
        <f>ROUND(I865*H865,2)</f>
        <v>0</v>
      </c>
      <c r="K865" s="193" t="s">
        <v>195</v>
      </c>
      <c r="L865" s="42"/>
      <c r="M865" s="198" t="s">
        <v>32</v>
      </c>
      <c r="N865" s="199" t="s">
        <v>52</v>
      </c>
      <c r="O865" s="67"/>
      <c r="P865" s="200">
        <f>O865*H865</f>
        <v>0</v>
      </c>
      <c r="Q865" s="200">
        <v>0</v>
      </c>
      <c r="R865" s="200">
        <f>Q865*H865</f>
        <v>0</v>
      </c>
      <c r="S865" s="200">
        <v>0</v>
      </c>
      <c r="T865" s="201">
        <f>S865*H865</f>
        <v>0</v>
      </c>
      <c r="U865" s="37"/>
      <c r="V865" s="37"/>
      <c r="W865" s="37"/>
      <c r="X865" s="37"/>
      <c r="Y865" s="37"/>
      <c r="Z865" s="37"/>
      <c r="AA865" s="37"/>
      <c r="AB865" s="37"/>
      <c r="AC865" s="37"/>
      <c r="AD865" s="37"/>
      <c r="AE865" s="37"/>
      <c r="AR865" s="202" t="s">
        <v>196</v>
      </c>
      <c r="AT865" s="202" t="s">
        <v>191</v>
      </c>
      <c r="AU865" s="202" t="s">
        <v>90</v>
      </c>
      <c r="AY865" s="19" t="s">
        <v>189</v>
      </c>
      <c r="BE865" s="203">
        <f>IF(N865="základní",J865,0)</f>
        <v>0</v>
      </c>
      <c r="BF865" s="203">
        <f>IF(N865="snížená",J865,0)</f>
        <v>0</v>
      </c>
      <c r="BG865" s="203">
        <f>IF(N865="zákl. přenesená",J865,0)</f>
        <v>0</v>
      </c>
      <c r="BH865" s="203">
        <f>IF(N865="sníž. přenesená",J865,0)</f>
        <v>0</v>
      </c>
      <c r="BI865" s="203">
        <f>IF(N865="nulová",J865,0)</f>
        <v>0</v>
      </c>
      <c r="BJ865" s="19" t="s">
        <v>40</v>
      </c>
      <c r="BK865" s="203">
        <f>ROUND(I865*H865,2)</f>
        <v>0</v>
      </c>
      <c r="BL865" s="19" t="s">
        <v>196</v>
      </c>
      <c r="BM865" s="202" t="s">
        <v>981</v>
      </c>
    </row>
    <row r="866" spans="1:65" s="2" customFormat="1" ht="76.8">
      <c r="A866" s="37"/>
      <c r="B866" s="38"/>
      <c r="C866" s="39"/>
      <c r="D866" s="204" t="s">
        <v>198</v>
      </c>
      <c r="E866" s="39"/>
      <c r="F866" s="205" t="s">
        <v>982</v>
      </c>
      <c r="G866" s="39"/>
      <c r="H866" s="39"/>
      <c r="I866" s="112"/>
      <c r="J866" s="39"/>
      <c r="K866" s="39"/>
      <c r="L866" s="42"/>
      <c r="M866" s="206"/>
      <c r="N866" s="207"/>
      <c r="O866" s="67"/>
      <c r="P866" s="67"/>
      <c r="Q866" s="67"/>
      <c r="R866" s="67"/>
      <c r="S866" s="67"/>
      <c r="T866" s="68"/>
      <c r="U866" s="37"/>
      <c r="V866" s="37"/>
      <c r="W866" s="37"/>
      <c r="X866" s="37"/>
      <c r="Y866" s="37"/>
      <c r="Z866" s="37"/>
      <c r="AA866" s="37"/>
      <c r="AB866" s="37"/>
      <c r="AC866" s="37"/>
      <c r="AD866" s="37"/>
      <c r="AE866" s="37"/>
      <c r="AT866" s="19" t="s">
        <v>198</v>
      </c>
      <c r="AU866" s="19" t="s">
        <v>90</v>
      </c>
    </row>
    <row r="867" spans="1:65" s="14" customFormat="1" ht="10.199999999999999">
      <c r="B867" s="218"/>
      <c r="C867" s="219"/>
      <c r="D867" s="204" t="s">
        <v>200</v>
      </c>
      <c r="E867" s="220" t="s">
        <v>32</v>
      </c>
      <c r="F867" s="221" t="s">
        <v>983</v>
      </c>
      <c r="G867" s="219"/>
      <c r="H867" s="222">
        <v>752.60299999999995</v>
      </c>
      <c r="I867" s="223"/>
      <c r="J867" s="219"/>
      <c r="K867" s="219"/>
      <c r="L867" s="224"/>
      <c r="M867" s="225"/>
      <c r="N867" s="226"/>
      <c r="O867" s="226"/>
      <c r="P867" s="226"/>
      <c r="Q867" s="226"/>
      <c r="R867" s="226"/>
      <c r="S867" s="226"/>
      <c r="T867" s="227"/>
      <c r="AT867" s="228" t="s">
        <v>200</v>
      </c>
      <c r="AU867" s="228" t="s">
        <v>90</v>
      </c>
      <c r="AV867" s="14" t="s">
        <v>90</v>
      </c>
      <c r="AW867" s="14" t="s">
        <v>38</v>
      </c>
      <c r="AX867" s="14" t="s">
        <v>81</v>
      </c>
      <c r="AY867" s="228" t="s">
        <v>189</v>
      </c>
    </row>
    <row r="868" spans="1:65" s="15" customFormat="1" ht="10.199999999999999">
      <c r="B868" s="229"/>
      <c r="C868" s="230"/>
      <c r="D868" s="204" t="s">
        <v>200</v>
      </c>
      <c r="E868" s="231" t="s">
        <v>32</v>
      </c>
      <c r="F868" s="232" t="s">
        <v>204</v>
      </c>
      <c r="G868" s="230"/>
      <c r="H868" s="233">
        <v>752.60299999999995</v>
      </c>
      <c r="I868" s="234"/>
      <c r="J868" s="230"/>
      <c r="K868" s="230"/>
      <c r="L868" s="235"/>
      <c r="M868" s="236"/>
      <c r="N868" s="237"/>
      <c r="O868" s="237"/>
      <c r="P868" s="237"/>
      <c r="Q868" s="237"/>
      <c r="R868" s="237"/>
      <c r="S868" s="237"/>
      <c r="T868" s="238"/>
      <c r="AT868" s="239" t="s">
        <v>200</v>
      </c>
      <c r="AU868" s="239" t="s">
        <v>90</v>
      </c>
      <c r="AV868" s="15" t="s">
        <v>196</v>
      </c>
      <c r="AW868" s="15" t="s">
        <v>38</v>
      </c>
      <c r="AX868" s="15" t="s">
        <v>40</v>
      </c>
      <c r="AY868" s="239" t="s">
        <v>189</v>
      </c>
    </row>
    <row r="869" spans="1:65" s="2" customFormat="1" ht="21.75" customHeight="1">
      <c r="A869" s="37"/>
      <c r="B869" s="38"/>
      <c r="C869" s="191" t="s">
        <v>984</v>
      </c>
      <c r="D869" s="191" t="s">
        <v>191</v>
      </c>
      <c r="E869" s="192" t="s">
        <v>985</v>
      </c>
      <c r="F869" s="193" t="s">
        <v>986</v>
      </c>
      <c r="G869" s="194" t="s">
        <v>421</v>
      </c>
      <c r="H869" s="195">
        <v>14299.457</v>
      </c>
      <c r="I869" s="196"/>
      <c r="J869" s="197">
        <f>ROUND(I869*H869,2)</f>
        <v>0</v>
      </c>
      <c r="K869" s="193" t="s">
        <v>195</v>
      </c>
      <c r="L869" s="42"/>
      <c r="M869" s="198" t="s">
        <v>32</v>
      </c>
      <c r="N869" s="199" t="s">
        <v>52</v>
      </c>
      <c r="O869" s="67"/>
      <c r="P869" s="200">
        <f>O869*H869</f>
        <v>0</v>
      </c>
      <c r="Q869" s="200">
        <v>0</v>
      </c>
      <c r="R869" s="200">
        <f>Q869*H869</f>
        <v>0</v>
      </c>
      <c r="S869" s="200">
        <v>0</v>
      </c>
      <c r="T869" s="201">
        <f>S869*H869</f>
        <v>0</v>
      </c>
      <c r="U869" s="37"/>
      <c r="V869" s="37"/>
      <c r="W869" s="37"/>
      <c r="X869" s="37"/>
      <c r="Y869" s="37"/>
      <c r="Z869" s="37"/>
      <c r="AA869" s="37"/>
      <c r="AB869" s="37"/>
      <c r="AC869" s="37"/>
      <c r="AD869" s="37"/>
      <c r="AE869" s="37"/>
      <c r="AR869" s="202" t="s">
        <v>196</v>
      </c>
      <c r="AT869" s="202" t="s">
        <v>191</v>
      </c>
      <c r="AU869" s="202" t="s">
        <v>90</v>
      </c>
      <c r="AY869" s="19" t="s">
        <v>189</v>
      </c>
      <c r="BE869" s="203">
        <f>IF(N869="základní",J869,0)</f>
        <v>0</v>
      </c>
      <c r="BF869" s="203">
        <f>IF(N869="snížená",J869,0)</f>
        <v>0</v>
      </c>
      <c r="BG869" s="203">
        <f>IF(N869="zákl. přenesená",J869,0)</f>
        <v>0</v>
      </c>
      <c r="BH869" s="203">
        <f>IF(N869="sníž. přenesená",J869,0)</f>
        <v>0</v>
      </c>
      <c r="BI869" s="203">
        <f>IF(N869="nulová",J869,0)</f>
        <v>0</v>
      </c>
      <c r="BJ869" s="19" t="s">
        <v>40</v>
      </c>
      <c r="BK869" s="203">
        <f>ROUND(I869*H869,2)</f>
        <v>0</v>
      </c>
      <c r="BL869" s="19" t="s">
        <v>196</v>
      </c>
      <c r="BM869" s="202" t="s">
        <v>987</v>
      </c>
    </row>
    <row r="870" spans="1:65" s="2" customFormat="1" ht="76.8">
      <c r="A870" s="37"/>
      <c r="B870" s="38"/>
      <c r="C870" s="39"/>
      <c r="D870" s="204" t="s">
        <v>198</v>
      </c>
      <c r="E870" s="39"/>
      <c r="F870" s="205" t="s">
        <v>982</v>
      </c>
      <c r="G870" s="39"/>
      <c r="H870" s="39"/>
      <c r="I870" s="112"/>
      <c r="J870" s="39"/>
      <c r="K870" s="39"/>
      <c r="L870" s="42"/>
      <c r="M870" s="206"/>
      <c r="N870" s="207"/>
      <c r="O870" s="67"/>
      <c r="P870" s="67"/>
      <c r="Q870" s="67"/>
      <c r="R870" s="67"/>
      <c r="S870" s="67"/>
      <c r="T870" s="68"/>
      <c r="U870" s="37"/>
      <c r="V870" s="37"/>
      <c r="W870" s="37"/>
      <c r="X870" s="37"/>
      <c r="Y870" s="37"/>
      <c r="Z870" s="37"/>
      <c r="AA870" s="37"/>
      <c r="AB870" s="37"/>
      <c r="AC870" s="37"/>
      <c r="AD870" s="37"/>
      <c r="AE870" s="37"/>
      <c r="AT870" s="19" t="s">
        <v>198</v>
      </c>
      <c r="AU870" s="19" t="s">
        <v>90</v>
      </c>
    </row>
    <row r="871" spans="1:65" s="14" customFormat="1" ht="10.199999999999999">
      <c r="B871" s="218"/>
      <c r="C871" s="219"/>
      <c r="D871" s="204" t="s">
        <v>200</v>
      </c>
      <c r="E871" s="220" t="s">
        <v>32</v>
      </c>
      <c r="F871" s="221" t="s">
        <v>988</v>
      </c>
      <c r="G871" s="219"/>
      <c r="H871" s="222">
        <v>14299.457</v>
      </c>
      <c r="I871" s="223"/>
      <c r="J871" s="219"/>
      <c r="K871" s="219"/>
      <c r="L871" s="224"/>
      <c r="M871" s="225"/>
      <c r="N871" s="226"/>
      <c r="O871" s="226"/>
      <c r="P871" s="226"/>
      <c r="Q871" s="226"/>
      <c r="R871" s="226"/>
      <c r="S871" s="226"/>
      <c r="T871" s="227"/>
      <c r="AT871" s="228" t="s">
        <v>200</v>
      </c>
      <c r="AU871" s="228" t="s">
        <v>90</v>
      </c>
      <c r="AV871" s="14" t="s">
        <v>90</v>
      </c>
      <c r="AW871" s="14" t="s">
        <v>38</v>
      </c>
      <c r="AX871" s="14" t="s">
        <v>40</v>
      </c>
      <c r="AY871" s="228" t="s">
        <v>189</v>
      </c>
    </row>
    <row r="872" spans="1:65" s="2" customFormat="1" ht="21.75" customHeight="1">
      <c r="A872" s="37"/>
      <c r="B872" s="38"/>
      <c r="C872" s="191" t="s">
        <v>989</v>
      </c>
      <c r="D872" s="191" t="s">
        <v>191</v>
      </c>
      <c r="E872" s="192" t="s">
        <v>990</v>
      </c>
      <c r="F872" s="193" t="s">
        <v>991</v>
      </c>
      <c r="G872" s="194" t="s">
        <v>421</v>
      </c>
      <c r="H872" s="195">
        <v>949.47</v>
      </c>
      <c r="I872" s="196"/>
      <c r="J872" s="197">
        <f>ROUND(I872*H872,2)</f>
        <v>0</v>
      </c>
      <c r="K872" s="193" t="s">
        <v>195</v>
      </c>
      <c r="L872" s="42"/>
      <c r="M872" s="198" t="s">
        <v>32</v>
      </c>
      <c r="N872" s="199" t="s">
        <v>52</v>
      </c>
      <c r="O872" s="67"/>
      <c r="P872" s="200">
        <f>O872*H872</f>
        <v>0</v>
      </c>
      <c r="Q872" s="200">
        <v>0</v>
      </c>
      <c r="R872" s="200">
        <f>Q872*H872</f>
        <v>0</v>
      </c>
      <c r="S872" s="200">
        <v>0</v>
      </c>
      <c r="T872" s="201">
        <f>S872*H872</f>
        <v>0</v>
      </c>
      <c r="U872" s="37"/>
      <c r="V872" s="37"/>
      <c r="W872" s="37"/>
      <c r="X872" s="37"/>
      <c r="Y872" s="37"/>
      <c r="Z872" s="37"/>
      <c r="AA872" s="37"/>
      <c r="AB872" s="37"/>
      <c r="AC872" s="37"/>
      <c r="AD872" s="37"/>
      <c r="AE872" s="37"/>
      <c r="AR872" s="202" t="s">
        <v>196</v>
      </c>
      <c r="AT872" s="202" t="s">
        <v>191</v>
      </c>
      <c r="AU872" s="202" t="s">
        <v>90</v>
      </c>
      <c r="AY872" s="19" t="s">
        <v>189</v>
      </c>
      <c r="BE872" s="203">
        <f>IF(N872="základní",J872,0)</f>
        <v>0</v>
      </c>
      <c r="BF872" s="203">
        <f>IF(N872="snížená",J872,0)</f>
        <v>0</v>
      </c>
      <c r="BG872" s="203">
        <f>IF(N872="zákl. přenesená",J872,0)</f>
        <v>0</v>
      </c>
      <c r="BH872" s="203">
        <f>IF(N872="sníž. přenesená",J872,0)</f>
        <v>0</v>
      </c>
      <c r="BI872" s="203">
        <f>IF(N872="nulová",J872,0)</f>
        <v>0</v>
      </c>
      <c r="BJ872" s="19" t="s">
        <v>40</v>
      </c>
      <c r="BK872" s="203">
        <f>ROUND(I872*H872,2)</f>
        <v>0</v>
      </c>
      <c r="BL872" s="19" t="s">
        <v>196</v>
      </c>
      <c r="BM872" s="202" t="s">
        <v>992</v>
      </c>
    </row>
    <row r="873" spans="1:65" s="2" customFormat="1" ht="76.8">
      <c r="A873" s="37"/>
      <c r="B873" s="38"/>
      <c r="C873" s="39"/>
      <c r="D873" s="204" t="s">
        <v>198</v>
      </c>
      <c r="E873" s="39"/>
      <c r="F873" s="205" t="s">
        <v>982</v>
      </c>
      <c r="G873" s="39"/>
      <c r="H873" s="39"/>
      <c r="I873" s="112"/>
      <c r="J873" s="39"/>
      <c r="K873" s="39"/>
      <c r="L873" s="42"/>
      <c r="M873" s="206"/>
      <c r="N873" s="207"/>
      <c r="O873" s="67"/>
      <c r="P873" s="67"/>
      <c r="Q873" s="67"/>
      <c r="R873" s="67"/>
      <c r="S873" s="67"/>
      <c r="T873" s="68"/>
      <c r="U873" s="37"/>
      <c r="V873" s="37"/>
      <c r="W873" s="37"/>
      <c r="X873" s="37"/>
      <c r="Y873" s="37"/>
      <c r="Z873" s="37"/>
      <c r="AA873" s="37"/>
      <c r="AB873" s="37"/>
      <c r="AC873" s="37"/>
      <c r="AD873" s="37"/>
      <c r="AE873" s="37"/>
      <c r="AT873" s="19" t="s">
        <v>198</v>
      </c>
      <c r="AU873" s="19" t="s">
        <v>90</v>
      </c>
    </row>
    <row r="874" spans="1:65" s="14" customFormat="1" ht="10.199999999999999">
      <c r="B874" s="218"/>
      <c r="C874" s="219"/>
      <c r="D874" s="204" t="s">
        <v>200</v>
      </c>
      <c r="E874" s="220" t="s">
        <v>32</v>
      </c>
      <c r="F874" s="221" t="s">
        <v>993</v>
      </c>
      <c r="G874" s="219"/>
      <c r="H874" s="222">
        <v>180.3</v>
      </c>
      <c r="I874" s="223"/>
      <c r="J874" s="219"/>
      <c r="K874" s="219"/>
      <c r="L874" s="224"/>
      <c r="M874" s="225"/>
      <c r="N874" s="226"/>
      <c r="O874" s="226"/>
      <c r="P874" s="226"/>
      <c r="Q874" s="226"/>
      <c r="R874" s="226"/>
      <c r="S874" s="226"/>
      <c r="T874" s="227"/>
      <c r="AT874" s="228" t="s">
        <v>200</v>
      </c>
      <c r="AU874" s="228" t="s">
        <v>90</v>
      </c>
      <c r="AV874" s="14" t="s">
        <v>90</v>
      </c>
      <c r="AW874" s="14" t="s">
        <v>38</v>
      </c>
      <c r="AX874" s="14" t="s">
        <v>81</v>
      </c>
      <c r="AY874" s="228" t="s">
        <v>189</v>
      </c>
    </row>
    <row r="875" spans="1:65" s="14" customFormat="1" ht="10.199999999999999">
      <c r="B875" s="218"/>
      <c r="C875" s="219"/>
      <c r="D875" s="204" t="s">
        <v>200</v>
      </c>
      <c r="E875" s="220" t="s">
        <v>32</v>
      </c>
      <c r="F875" s="221" t="s">
        <v>994</v>
      </c>
      <c r="G875" s="219"/>
      <c r="H875" s="222">
        <v>39.009</v>
      </c>
      <c r="I875" s="223"/>
      <c r="J875" s="219"/>
      <c r="K875" s="219"/>
      <c r="L875" s="224"/>
      <c r="M875" s="225"/>
      <c r="N875" s="226"/>
      <c r="O875" s="226"/>
      <c r="P875" s="226"/>
      <c r="Q875" s="226"/>
      <c r="R875" s="226"/>
      <c r="S875" s="226"/>
      <c r="T875" s="227"/>
      <c r="AT875" s="228" t="s">
        <v>200</v>
      </c>
      <c r="AU875" s="228" t="s">
        <v>90</v>
      </c>
      <c r="AV875" s="14" t="s">
        <v>90</v>
      </c>
      <c r="AW875" s="14" t="s">
        <v>38</v>
      </c>
      <c r="AX875" s="14" t="s">
        <v>81</v>
      </c>
      <c r="AY875" s="228" t="s">
        <v>189</v>
      </c>
    </row>
    <row r="876" spans="1:65" s="14" customFormat="1" ht="10.199999999999999">
      <c r="B876" s="218"/>
      <c r="C876" s="219"/>
      <c r="D876" s="204" t="s">
        <v>200</v>
      </c>
      <c r="E876" s="220" t="s">
        <v>32</v>
      </c>
      <c r="F876" s="221" t="s">
        <v>995</v>
      </c>
      <c r="G876" s="219"/>
      <c r="H876" s="222">
        <v>674.08399999999995</v>
      </c>
      <c r="I876" s="223"/>
      <c r="J876" s="219"/>
      <c r="K876" s="219"/>
      <c r="L876" s="224"/>
      <c r="M876" s="225"/>
      <c r="N876" s="226"/>
      <c r="O876" s="226"/>
      <c r="P876" s="226"/>
      <c r="Q876" s="226"/>
      <c r="R876" s="226"/>
      <c r="S876" s="226"/>
      <c r="T876" s="227"/>
      <c r="AT876" s="228" t="s">
        <v>200</v>
      </c>
      <c r="AU876" s="228" t="s">
        <v>90</v>
      </c>
      <c r="AV876" s="14" t="s">
        <v>90</v>
      </c>
      <c r="AW876" s="14" t="s">
        <v>38</v>
      </c>
      <c r="AX876" s="14" t="s">
        <v>81</v>
      </c>
      <c r="AY876" s="228" t="s">
        <v>189</v>
      </c>
    </row>
    <row r="877" spans="1:65" s="14" customFormat="1" ht="10.199999999999999">
      <c r="B877" s="218"/>
      <c r="C877" s="219"/>
      <c r="D877" s="204" t="s">
        <v>200</v>
      </c>
      <c r="E877" s="220" t="s">
        <v>32</v>
      </c>
      <c r="F877" s="221" t="s">
        <v>996</v>
      </c>
      <c r="G877" s="219"/>
      <c r="H877" s="222">
        <v>54.100999999999999</v>
      </c>
      <c r="I877" s="223"/>
      <c r="J877" s="219"/>
      <c r="K877" s="219"/>
      <c r="L877" s="224"/>
      <c r="M877" s="225"/>
      <c r="N877" s="226"/>
      <c r="O877" s="226"/>
      <c r="P877" s="226"/>
      <c r="Q877" s="226"/>
      <c r="R877" s="226"/>
      <c r="S877" s="226"/>
      <c r="T877" s="227"/>
      <c r="AT877" s="228" t="s">
        <v>200</v>
      </c>
      <c r="AU877" s="228" t="s">
        <v>90</v>
      </c>
      <c r="AV877" s="14" t="s">
        <v>90</v>
      </c>
      <c r="AW877" s="14" t="s">
        <v>38</v>
      </c>
      <c r="AX877" s="14" t="s">
        <v>81</v>
      </c>
      <c r="AY877" s="228" t="s">
        <v>189</v>
      </c>
    </row>
    <row r="878" spans="1:65" s="14" customFormat="1" ht="10.199999999999999">
      <c r="B878" s="218"/>
      <c r="C878" s="219"/>
      <c r="D878" s="204" t="s">
        <v>200</v>
      </c>
      <c r="E878" s="220" t="s">
        <v>32</v>
      </c>
      <c r="F878" s="221" t="s">
        <v>997</v>
      </c>
      <c r="G878" s="219"/>
      <c r="H878" s="222">
        <v>1.976</v>
      </c>
      <c r="I878" s="223"/>
      <c r="J878" s="219"/>
      <c r="K878" s="219"/>
      <c r="L878" s="224"/>
      <c r="M878" s="225"/>
      <c r="N878" s="226"/>
      <c r="O878" s="226"/>
      <c r="P878" s="226"/>
      <c r="Q878" s="226"/>
      <c r="R878" s="226"/>
      <c r="S878" s="226"/>
      <c r="T878" s="227"/>
      <c r="AT878" s="228" t="s">
        <v>200</v>
      </c>
      <c r="AU878" s="228" t="s">
        <v>90</v>
      </c>
      <c r="AV878" s="14" t="s">
        <v>90</v>
      </c>
      <c r="AW878" s="14" t="s">
        <v>38</v>
      </c>
      <c r="AX878" s="14" t="s">
        <v>81</v>
      </c>
      <c r="AY878" s="228" t="s">
        <v>189</v>
      </c>
    </row>
    <row r="879" spans="1:65" s="15" customFormat="1" ht="10.199999999999999">
      <c r="B879" s="229"/>
      <c r="C879" s="230"/>
      <c r="D879" s="204" t="s">
        <v>200</v>
      </c>
      <c r="E879" s="231" t="s">
        <v>32</v>
      </c>
      <c r="F879" s="232" t="s">
        <v>204</v>
      </c>
      <c r="G879" s="230"/>
      <c r="H879" s="233">
        <v>949.47</v>
      </c>
      <c r="I879" s="234"/>
      <c r="J879" s="230"/>
      <c r="K879" s="230"/>
      <c r="L879" s="235"/>
      <c r="M879" s="236"/>
      <c r="N879" s="237"/>
      <c r="O879" s="237"/>
      <c r="P879" s="237"/>
      <c r="Q879" s="237"/>
      <c r="R879" s="237"/>
      <c r="S879" s="237"/>
      <c r="T879" s="238"/>
      <c r="AT879" s="239" t="s">
        <v>200</v>
      </c>
      <c r="AU879" s="239" t="s">
        <v>90</v>
      </c>
      <c r="AV879" s="15" t="s">
        <v>196</v>
      </c>
      <c r="AW879" s="15" t="s">
        <v>38</v>
      </c>
      <c r="AX879" s="15" t="s">
        <v>40</v>
      </c>
      <c r="AY879" s="239" t="s">
        <v>189</v>
      </c>
    </row>
    <row r="880" spans="1:65" s="2" customFormat="1" ht="21.75" customHeight="1">
      <c r="A880" s="37"/>
      <c r="B880" s="38"/>
      <c r="C880" s="191" t="s">
        <v>998</v>
      </c>
      <c r="D880" s="191" t="s">
        <v>191</v>
      </c>
      <c r="E880" s="192" t="s">
        <v>999</v>
      </c>
      <c r="F880" s="193" t="s">
        <v>986</v>
      </c>
      <c r="G880" s="194" t="s">
        <v>421</v>
      </c>
      <c r="H880" s="195">
        <v>18039.93</v>
      </c>
      <c r="I880" s="196"/>
      <c r="J880" s="197">
        <f>ROUND(I880*H880,2)</f>
        <v>0</v>
      </c>
      <c r="K880" s="193" t="s">
        <v>195</v>
      </c>
      <c r="L880" s="42"/>
      <c r="M880" s="198" t="s">
        <v>32</v>
      </c>
      <c r="N880" s="199" t="s">
        <v>52</v>
      </c>
      <c r="O880" s="67"/>
      <c r="P880" s="200">
        <f>O880*H880</f>
        <v>0</v>
      </c>
      <c r="Q880" s="200">
        <v>0</v>
      </c>
      <c r="R880" s="200">
        <f>Q880*H880</f>
        <v>0</v>
      </c>
      <c r="S880" s="200">
        <v>0</v>
      </c>
      <c r="T880" s="201">
        <f>S880*H880</f>
        <v>0</v>
      </c>
      <c r="U880" s="37"/>
      <c r="V880" s="37"/>
      <c r="W880" s="37"/>
      <c r="X880" s="37"/>
      <c r="Y880" s="37"/>
      <c r="Z880" s="37"/>
      <c r="AA880" s="37"/>
      <c r="AB880" s="37"/>
      <c r="AC880" s="37"/>
      <c r="AD880" s="37"/>
      <c r="AE880" s="37"/>
      <c r="AR880" s="202" t="s">
        <v>196</v>
      </c>
      <c r="AT880" s="202" t="s">
        <v>191</v>
      </c>
      <c r="AU880" s="202" t="s">
        <v>90</v>
      </c>
      <c r="AY880" s="19" t="s">
        <v>189</v>
      </c>
      <c r="BE880" s="203">
        <f>IF(N880="základní",J880,0)</f>
        <v>0</v>
      </c>
      <c r="BF880" s="203">
        <f>IF(N880="snížená",J880,0)</f>
        <v>0</v>
      </c>
      <c r="BG880" s="203">
        <f>IF(N880="zákl. přenesená",J880,0)</f>
        <v>0</v>
      </c>
      <c r="BH880" s="203">
        <f>IF(N880="sníž. přenesená",J880,0)</f>
        <v>0</v>
      </c>
      <c r="BI880" s="203">
        <f>IF(N880="nulová",J880,0)</f>
        <v>0</v>
      </c>
      <c r="BJ880" s="19" t="s">
        <v>40</v>
      </c>
      <c r="BK880" s="203">
        <f>ROUND(I880*H880,2)</f>
        <v>0</v>
      </c>
      <c r="BL880" s="19" t="s">
        <v>196</v>
      </c>
      <c r="BM880" s="202" t="s">
        <v>1000</v>
      </c>
    </row>
    <row r="881" spans="1:65" s="2" customFormat="1" ht="76.8">
      <c r="A881" s="37"/>
      <c r="B881" s="38"/>
      <c r="C881" s="39"/>
      <c r="D881" s="204" t="s">
        <v>198</v>
      </c>
      <c r="E881" s="39"/>
      <c r="F881" s="205" t="s">
        <v>982</v>
      </c>
      <c r="G881" s="39"/>
      <c r="H881" s="39"/>
      <c r="I881" s="112"/>
      <c r="J881" s="39"/>
      <c r="K881" s="39"/>
      <c r="L881" s="42"/>
      <c r="M881" s="206"/>
      <c r="N881" s="207"/>
      <c r="O881" s="67"/>
      <c r="P881" s="67"/>
      <c r="Q881" s="67"/>
      <c r="R881" s="67"/>
      <c r="S881" s="67"/>
      <c r="T881" s="68"/>
      <c r="U881" s="37"/>
      <c r="V881" s="37"/>
      <c r="W881" s="37"/>
      <c r="X881" s="37"/>
      <c r="Y881" s="37"/>
      <c r="Z881" s="37"/>
      <c r="AA881" s="37"/>
      <c r="AB881" s="37"/>
      <c r="AC881" s="37"/>
      <c r="AD881" s="37"/>
      <c r="AE881" s="37"/>
      <c r="AT881" s="19" t="s">
        <v>198</v>
      </c>
      <c r="AU881" s="19" t="s">
        <v>90</v>
      </c>
    </row>
    <row r="882" spans="1:65" s="14" customFormat="1" ht="10.199999999999999">
      <c r="B882" s="218"/>
      <c r="C882" s="219"/>
      <c r="D882" s="204" t="s">
        <v>200</v>
      </c>
      <c r="E882" s="220" t="s">
        <v>32</v>
      </c>
      <c r="F882" s="221" t="s">
        <v>1001</v>
      </c>
      <c r="G882" s="219"/>
      <c r="H882" s="222">
        <v>18039.93</v>
      </c>
      <c r="I882" s="223"/>
      <c r="J882" s="219"/>
      <c r="K882" s="219"/>
      <c r="L882" s="224"/>
      <c r="M882" s="225"/>
      <c r="N882" s="226"/>
      <c r="O882" s="226"/>
      <c r="P882" s="226"/>
      <c r="Q882" s="226"/>
      <c r="R882" s="226"/>
      <c r="S882" s="226"/>
      <c r="T882" s="227"/>
      <c r="AT882" s="228" t="s">
        <v>200</v>
      </c>
      <c r="AU882" s="228" t="s">
        <v>90</v>
      </c>
      <c r="AV882" s="14" t="s">
        <v>90</v>
      </c>
      <c r="AW882" s="14" t="s">
        <v>38</v>
      </c>
      <c r="AX882" s="14" t="s">
        <v>40</v>
      </c>
      <c r="AY882" s="228" t="s">
        <v>189</v>
      </c>
    </row>
    <row r="883" spans="1:65" s="2" customFormat="1" ht="21.75" customHeight="1">
      <c r="A883" s="37"/>
      <c r="B883" s="38"/>
      <c r="C883" s="191" t="s">
        <v>1002</v>
      </c>
      <c r="D883" s="191" t="s">
        <v>191</v>
      </c>
      <c r="E883" s="192" t="s">
        <v>1003</v>
      </c>
      <c r="F883" s="193" t="s">
        <v>1004</v>
      </c>
      <c r="G883" s="194" t="s">
        <v>421</v>
      </c>
      <c r="H883" s="195">
        <v>469.93700000000001</v>
      </c>
      <c r="I883" s="196"/>
      <c r="J883" s="197">
        <f>ROUND(I883*H883,2)</f>
        <v>0</v>
      </c>
      <c r="K883" s="193" t="s">
        <v>195</v>
      </c>
      <c r="L883" s="42"/>
      <c r="M883" s="198" t="s">
        <v>32</v>
      </c>
      <c r="N883" s="199" t="s">
        <v>52</v>
      </c>
      <c r="O883" s="67"/>
      <c r="P883" s="200">
        <f>O883*H883</f>
        <v>0</v>
      </c>
      <c r="Q883" s="200">
        <v>0</v>
      </c>
      <c r="R883" s="200">
        <f>Q883*H883</f>
        <v>0</v>
      </c>
      <c r="S883" s="200">
        <v>0</v>
      </c>
      <c r="T883" s="201">
        <f>S883*H883</f>
        <v>0</v>
      </c>
      <c r="U883" s="37"/>
      <c r="V883" s="37"/>
      <c r="W883" s="37"/>
      <c r="X883" s="37"/>
      <c r="Y883" s="37"/>
      <c r="Z883" s="37"/>
      <c r="AA883" s="37"/>
      <c r="AB883" s="37"/>
      <c r="AC883" s="37"/>
      <c r="AD883" s="37"/>
      <c r="AE883" s="37"/>
      <c r="AR883" s="202" t="s">
        <v>196</v>
      </c>
      <c r="AT883" s="202" t="s">
        <v>191</v>
      </c>
      <c r="AU883" s="202" t="s">
        <v>90</v>
      </c>
      <c r="AY883" s="19" t="s">
        <v>189</v>
      </c>
      <c r="BE883" s="203">
        <f>IF(N883="základní",J883,0)</f>
        <v>0</v>
      </c>
      <c r="BF883" s="203">
        <f>IF(N883="snížená",J883,0)</f>
        <v>0</v>
      </c>
      <c r="BG883" s="203">
        <f>IF(N883="zákl. přenesená",J883,0)</f>
        <v>0</v>
      </c>
      <c r="BH883" s="203">
        <f>IF(N883="sníž. přenesená",J883,0)</f>
        <v>0</v>
      </c>
      <c r="BI883" s="203">
        <f>IF(N883="nulová",J883,0)</f>
        <v>0</v>
      </c>
      <c r="BJ883" s="19" t="s">
        <v>40</v>
      </c>
      <c r="BK883" s="203">
        <f>ROUND(I883*H883,2)</f>
        <v>0</v>
      </c>
      <c r="BL883" s="19" t="s">
        <v>196</v>
      </c>
      <c r="BM883" s="202" t="s">
        <v>1005</v>
      </c>
    </row>
    <row r="884" spans="1:65" s="2" customFormat="1" ht="57.6">
      <c r="A884" s="37"/>
      <c r="B884" s="38"/>
      <c r="C884" s="39"/>
      <c r="D884" s="204" t="s">
        <v>198</v>
      </c>
      <c r="E884" s="39"/>
      <c r="F884" s="205" t="s">
        <v>1006</v>
      </c>
      <c r="G884" s="39"/>
      <c r="H884" s="39"/>
      <c r="I884" s="112"/>
      <c r="J884" s="39"/>
      <c r="K884" s="39"/>
      <c r="L884" s="42"/>
      <c r="M884" s="206"/>
      <c r="N884" s="207"/>
      <c r="O884" s="67"/>
      <c r="P884" s="67"/>
      <c r="Q884" s="67"/>
      <c r="R884" s="67"/>
      <c r="S884" s="67"/>
      <c r="T884" s="68"/>
      <c r="U884" s="37"/>
      <c r="V884" s="37"/>
      <c r="W884" s="37"/>
      <c r="X884" s="37"/>
      <c r="Y884" s="37"/>
      <c r="Z884" s="37"/>
      <c r="AA884" s="37"/>
      <c r="AB884" s="37"/>
      <c r="AC884" s="37"/>
      <c r="AD884" s="37"/>
      <c r="AE884" s="37"/>
      <c r="AT884" s="19" t="s">
        <v>198</v>
      </c>
      <c r="AU884" s="19" t="s">
        <v>90</v>
      </c>
    </row>
    <row r="885" spans="1:65" s="14" customFormat="1" ht="10.199999999999999">
      <c r="B885" s="218"/>
      <c r="C885" s="219"/>
      <c r="D885" s="204" t="s">
        <v>200</v>
      </c>
      <c r="E885" s="220" t="s">
        <v>32</v>
      </c>
      <c r="F885" s="221" t="s">
        <v>1007</v>
      </c>
      <c r="G885" s="219"/>
      <c r="H885" s="222">
        <v>12.6</v>
      </c>
      <c r="I885" s="223"/>
      <c r="J885" s="219"/>
      <c r="K885" s="219"/>
      <c r="L885" s="224"/>
      <c r="M885" s="225"/>
      <c r="N885" s="226"/>
      <c r="O885" s="226"/>
      <c r="P885" s="226"/>
      <c r="Q885" s="226"/>
      <c r="R885" s="226"/>
      <c r="S885" s="226"/>
      <c r="T885" s="227"/>
      <c r="AT885" s="228" t="s">
        <v>200</v>
      </c>
      <c r="AU885" s="228" t="s">
        <v>90</v>
      </c>
      <c r="AV885" s="14" t="s">
        <v>90</v>
      </c>
      <c r="AW885" s="14" t="s">
        <v>38</v>
      </c>
      <c r="AX885" s="14" t="s">
        <v>81</v>
      </c>
      <c r="AY885" s="228" t="s">
        <v>189</v>
      </c>
    </row>
    <row r="886" spans="1:65" s="14" customFormat="1" ht="10.199999999999999">
      <c r="B886" s="218"/>
      <c r="C886" s="219"/>
      <c r="D886" s="204" t="s">
        <v>200</v>
      </c>
      <c r="E886" s="220" t="s">
        <v>32</v>
      </c>
      <c r="F886" s="221" t="s">
        <v>1008</v>
      </c>
      <c r="G886" s="219"/>
      <c r="H886" s="222">
        <v>0.52100000000000002</v>
      </c>
      <c r="I886" s="223"/>
      <c r="J886" s="219"/>
      <c r="K886" s="219"/>
      <c r="L886" s="224"/>
      <c r="M886" s="225"/>
      <c r="N886" s="226"/>
      <c r="O886" s="226"/>
      <c r="P886" s="226"/>
      <c r="Q886" s="226"/>
      <c r="R886" s="226"/>
      <c r="S886" s="226"/>
      <c r="T886" s="227"/>
      <c r="AT886" s="228" t="s">
        <v>200</v>
      </c>
      <c r="AU886" s="228" t="s">
        <v>90</v>
      </c>
      <c r="AV886" s="14" t="s">
        <v>90</v>
      </c>
      <c r="AW886" s="14" t="s">
        <v>38</v>
      </c>
      <c r="AX886" s="14" t="s">
        <v>81</v>
      </c>
      <c r="AY886" s="228" t="s">
        <v>189</v>
      </c>
    </row>
    <row r="887" spans="1:65" s="14" customFormat="1" ht="10.199999999999999">
      <c r="B887" s="218"/>
      <c r="C887" s="219"/>
      <c r="D887" s="204" t="s">
        <v>200</v>
      </c>
      <c r="E887" s="220" t="s">
        <v>32</v>
      </c>
      <c r="F887" s="221" t="s">
        <v>1009</v>
      </c>
      <c r="G887" s="219"/>
      <c r="H887" s="222">
        <v>456.81599999999997</v>
      </c>
      <c r="I887" s="223"/>
      <c r="J887" s="219"/>
      <c r="K887" s="219"/>
      <c r="L887" s="224"/>
      <c r="M887" s="225"/>
      <c r="N887" s="226"/>
      <c r="O887" s="226"/>
      <c r="P887" s="226"/>
      <c r="Q887" s="226"/>
      <c r="R887" s="226"/>
      <c r="S887" s="226"/>
      <c r="T887" s="227"/>
      <c r="AT887" s="228" t="s">
        <v>200</v>
      </c>
      <c r="AU887" s="228" t="s">
        <v>90</v>
      </c>
      <c r="AV887" s="14" t="s">
        <v>90</v>
      </c>
      <c r="AW887" s="14" t="s">
        <v>38</v>
      </c>
      <c r="AX887" s="14" t="s">
        <v>81</v>
      </c>
      <c r="AY887" s="228" t="s">
        <v>189</v>
      </c>
    </row>
    <row r="888" spans="1:65" s="15" customFormat="1" ht="10.199999999999999">
      <c r="B888" s="229"/>
      <c r="C888" s="230"/>
      <c r="D888" s="204" t="s">
        <v>200</v>
      </c>
      <c r="E888" s="231" t="s">
        <v>32</v>
      </c>
      <c r="F888" s="232" t="s">
        <v>204</v>
      </c>
      <c r="G888" s="230"/>
      <c r="H888" s="233">
        <v>469.93700000000001</v>
      </c>
      <c r="I888" s="234"/>
      <c r="J888" s="230"/>
      <c r="K888" s="230"/>
      <c r="L888" s="235"/>
      <c r="M888" s="236"/>
      <c r="N888" s="237"/>
      <c r="O888" s="237"/>
      <c r="P888" s="237"/>
      <c r="Q888" s="237"/>
      <c r="R888" s="237"/>
      <c r="S888" s="237"/>
      <c r="T888" s="238"/>
      <c r="AT888" s="239" t="s">
        <v>200</v>
      </c>
      <c r="AU888" s="239" t="s">
        <v>90</v>
      </c>
      <c r="AV888" s="15" t="s">
        <v>196</v>
      </c>
      <c r="AW888" s="15" t="s">
        <v>38</v>
      </c>
      <c r="AX888" s="15" t="s">
        <v>40</v>
      </c>
      <c r="AY888" s="239" t="s">
        <v>189</v>
      </c>
    </row>
    <row r="889" spans="1:65" s="2" customFormat="1" ht="21.75" customHeight="1">
      <c r="A889" s="37"/>
      <c r="B889" s="38"/>
      <c r="C889" s="191" t="s">
        <v>1010</v>
      </c>
      <c r="D889" s="191" t="s">
        <v>191</v>
      </c>
      <c r="E889" s="192" t="s">
        <v>1011</v>
      </c>
      <c r="F889" s="193" t="s">
        <v>1012</v>
      </c>
      <c r="G889" s="194" t="s">
        <v>421</v>
      </c>
      <c r="H889" s="195">
        <v>4229.433</v>
      </c>
      <c r="I889" s="196"/>
      <c r="J889" s="197">
        <f>ROUND(I889*H889,2)</f>
        <v>0</v>
      </c>
      <c r="K889" s="193" t="s">
        <v>195</v>
      </c>
      <c r="L889" s="42"/>
      <c r="M889" s="198" t="s">
        <v>32</v>
      </c>
      <c r="N889" s="199" t="s">
        <v>52</v>
      </c>
      <c r="O889" s="67"/>
      <c r="P889" s="200">
        <f>O889*H889</f>
        <v>0</v>
      </c>
      <c r="Q889" s="200">
        <v>0</v>
      </c>
      <c r="R889" s="200">
        <f>Q889*H889</f>
        <v>0</v>
      </c>
      <c r="S889" s="200">
        <v>0</v>
      </c>
      <c r="T889" s="201">
        <f>S889*H889</f>
        <v>0</v>
      </c>
      <c r="U889" s="37"/>
      <c r="V889" s="37"/>
      <c r="W889" s="37"/>
      <c r="X889" s="37"/>
      <c r="Y889" s="37"/>
      <c r="Z889" s="37"/>
      <c r="AA889" s="37"/>
      <c r="AB889" s="37"/>
      <c r="AC889" s="37"/>
      <c r="AD889" s="37"/>
      <c r="AE889" s="37"/>
      <c r="AR889" s="202" t="s">
        <v>196</v>
      </c>
      <c r="AT889" s="202" t="s">
        <v>191</v>
      </c>
      <c r="AU889" s="202" t="s">
        <v>90</v>
      </c>
      <c r="AY889" s="19" t="s">
        <v>189</v>
      </c>
      <c r="BE889" s="203">
        <f>IF(N889="základní",J889,0)</f>
        <v>0</v>
      </c>
      <c r="BF889" s="203">
        <f>IF(N889="snížená",J889,0)</f>
        <v>0</v>
      </c>
      <c r="BG889" s="203">
        <f>IF(N889="zákl. přenesená",J889,0)</f>
        <v>0</v>
      </c>
      <c r="BH889" s="203">
        <f>IF(N889="sníž. přenesená",J889,0)</f>
        <v>0</v>
      </c>
      <c r="BI889" s="203">
        <f>IF(N889="nulová",J889,0)</f>
        <v>0</v>
      </c>
      <c r="BJ889" s="19" t="s">
        <v>40</v>
      </c>
      <c r="BK889" s="203">
        <f>ROUND(I889*H889,2)</f>
        <v>0</v>
      </c>
      <c r="BL889" s="19" t="s">
        <v>196</v>
      </c>
      <c r="BM889" s="202" t="s">
        <v>1013</v>
      </c>
    </row>
    <row r="890" spans="1:65" s="2" customFormat="1" ht="57.6">
      <c r="A890" s="37"/>
      <c r="B890" s="38"/>
      <c r="C890" s="39"/>
      <c r="D890" s="204" t="s">
        <v>198</v>
      </c>
      <c r="E890" s="39"/>
      <c r="F890" s="205" t="s">
        <v>1006</v>
      </c>
      <c r="G890" s="39"/>
      <c r="H890" s="39"/>
      <c r="I890" s="112"/>
      <c r="J890" s="39"/>
      <c r="K890" s="39"/>
      <c r="L890" s="42"/>
      <c r="M890" s="206"/>
      <c r="N890" s="207"/>
      <c r="O890" s="67"/>
      <c r="P890" s="67"/>
      <c r="Q890" s="67"/>
      <c r="R890" s="67"/>
      <c r="S890" s="67"/>
      <c r="T890" s="68"/>
      <c r="U890" s="37"/>
      <c r="V890" s="37"/>
      <c r="W890" s="37"/>
      <c r="X890" s="37"/>
      <c r="Y890" s="37"/>
      <c r="Z890" s="37"/>
      <c r="AA890" s="37"/>
      <c r="AB890" s="37"/>
      <c r="AC890" s="37"/>
      <c r="AD890" s="37"/>
      <c r="AE890" s="37"/>
      <c r="AT890" s="19" t="s">
        <v>198</v>
      </c>
      <c r="AU890" s="19" t="s">
        <v>90</v>
      </c>
    </row>
    <row r="891" spans="1:65" s="14" customFormat="1" ht="10.199999999999999">
      <c r="B891" s="218"/>
      <c r="C891" s="219"/>
      <c r="D891" s="204" t="s">
        <v>200</v>
      </c>
      <c r="E891" s="220" t="s">
        <v>32</v>
      </c>
      <c r="F891" s="221" t="s">
        <v>1014</v>
      </c>
      <c r="G891" s="219"/>
      <c r="H891" s="222">
        <v>4229.433</v>
      </c>
      <c r="I891" s="223"/>
      <c r="J891" s="219"/>
      <c r="K891" s="219"/>
      <c r="L891" s="224"/>
      <c r="M891" s="225"/>
      <c r="N891" s="226"/>
      <c r="O891" s="226"/>
      <c r="P891" s="226"/>
      <c r="Q891" s="226"/>
      <c r="R891" s="226"/>
      <c r="S891" s="226"/>
      <c r="T891" s="227"/>
      <c r="AT891" s="228" t="s">
        <v>200</v>
      </c>
      <c r="AU891" s="228" t="s">
        <v>90</v>
      </c>
      <c r="AV891" s="14" t="s">
        <v>90</v>
      </c>
      <c r="AW891" s="14" t="s">
        <v>38</v>
      </c>
      <c r="AX891" s="14" t="s">
        <v>40</v>
      </c>
      <c r="AY891" s="228" t="s">
        <v>189</v>
      </c>
    </row>
    <row r="892" spans="1:65" s="2" customFormat="1" ht="16.5" customHeight="1">
      <c r="A892" s="37"/>
      <c r="B892" s="38"/>
      <c r="C892" s="191" t="s">
        <v>1015</v>
      </c>
      <c r="D892" s="191" t="s">
        <v>191</v>
      </c>
      <c r="E892" s="192" t="s">
        <v>1016</v>
      </c>
      <c r="F892" s="193" t="s">
        <v>1017</v>
      </c>
      <c r="G892" s="194" t="s">
        <v>421</v>
      </c>
      <c r="H892" s="195">
        <v>1702.0730000000001</v>
      </c>
      <c r="I892" s="196"/>
      <c r="J892" s="197">
        <f>ROUND(I892*H892,2)</f>
        <v>0</v>
      </c>
      <c r="K892" s="193" t="s">
        <v>195</v>
      </c>
      <c r="L892" s="42"/>
      <c r="M892" s="198" t="s">
        <v>32</v>
      </c>
      <c r="N892" s="199" t="s">
        <v>52</v>
      </c>
      <c r="O892" s="67"/>
      <c r="P892" s="200">
        <f>O892*H892</f>
        <v>0</v>
      </c>
      <c r="Q892" s="200">
        <v>0</v>
      </c>
      <c r="R892" s="200">
        <f>Q892*H892</f>
        <v>0</v>
      </c>
      <c r="S892" s="200">
        <v>0</v>
      </c>
      <c r="T892" s="201">
        <f>S892*H892</f>
        <v>0</v>
      </c>
      <c r="U892" s="37"/>
      <c r="V892" s="37"/>
      <c r="W892" s="37"/>
      <c r="X892" s="37"/>
      <c r="Y892" s="37"/>
      <c r="Z892" s="37"/>
      <c r="AA892" s="37"/>
      <c r="AB892" s="37"/>
      <c r="AC892" s="37"/>
      <c r="AD892" s="37"/>
      <c r="AE892" s="37"/>
      <c r="AR892" s="202" t="s">
        <v>196</v>
      </c>
      <c r="AT892" s="202" t="s">
        <v>191</v>
      </c>
      <c r="AU892" s="202" t="s">
        <v>90</v>
      </c>
      <c r="AY892" s="19" t="s">
        <v>189</v>
      </c>
      <c r="BE892" s="203">
        <f>IF(N892="základní",J892,0)</f>
        <v>0</v>
      </c>
      <c r="BF892" s="203">
        <f>IF(N892="snížená",J892,0)</f>
        <v>0</v>
      </c>
      <c r="BG892" s="203">
        <f>IF(N892="zákl. přenesená",J892,0)</f>
        <v>0</v>
      </c>
      <c r="BH892" s="203">
        <f>IF(N892="sníž. přenesená",J892,0)</f>
        <v>0</v>
      </c>
      <c r="BI892" s="203">
        <f>IF(N892="nulová",J892,0)</f>
        <v>0</v>
      </c>
      <c r="BJ892" s="19" t="s">
        <v>40</v>
      </c>
      <c r="BK892" s="203">
        <f>ROUND(I892*H892,2)</f>
        <v>0</v>
      </c>
      <c r="BL892" s="19" t="s">
        <v>196</v>
      </c>
      <c r="BM892" s="202" t="s">
        <v>1018</v>
      </c>
    </row>
    <row r="893" spans="1:65" s="2" customFormat="1" ht="38.4">
      <c r="A893" s="37"/>
      <c r="B893" s="38"/>
      <c r="C893" s="39"/>
      <c r="D893" s="204" t="s">
        <v>198</v>
      </c>
      <c r="E893" s="39"/>
      <c r="F893" s="205" t="s">
        <v>1019</v>
      </c>
      <c r="G893" s="39"/>
      <c r="H893" s="39"/>
      <c r="I893" s="112"/>
      <c r="J893" s="39"/>
      <c r="K893" s="39"/>
      <c r="L893" s="42"/>
      <c r="M893" s="206"/>
      <c r="N893" s="207"/>
      <c r="O893" s="67"/>
      <c r="P893" s="67"/>
      <c r="Q893" s="67"/>
      <c r="R893" s="67"/>
      <c r="S893" s="67"/>
      <c r="T893" s="68"/>
      <c r="U893" s="37"/>
      <c r="V893" s="37"/>
      <c r="W893" s="37"/>
      <c r="X893" s="37"/>
      <c r="Y893" s="37"/>
      <c r="Z893" s="37"/>
      <c r="AA893" s="37"/>
      <c r="AB893" s="37"/>
      <c r="AC893" s="37"/>
      <c r="AD893" s="37"/>
      <c r="AE893" s="37"/>
      <c r="AT893" s="19" t="s">
        <v>198</v>
      </c>
      <c r="AU893" s="19" t="s">
        <v>90</v>
      </c>
    </row>
    <row r="894" spans="1:65" s="14" customFormat="1" ht="10.199999999999999">
      <c r="B894" s="218"/>
      <c r="C894" s="219"/>
      <c r="D894" s="204" t="s">
        <v>200</v>
      </c>
      <c r="E894" s="220" t="s">
        <v>32</v>
      </c>
      <c r="F894" s="221" t="s">
        <v>983</v>
      </c>
      <c r="G894" s="219"/>
      <c r="H894" s="222">
        <v>752.60299999999995</v>
      </c>
      <c r="I894" s="223"/>
      <c r="J894" s="219"/>
      <c r="K894" s="219"/>
      <c r="L894" s="224"/>
      <c r="M894" s="225"/>
      <c r="N894" s="226"/>
      <c r="O894" s="226"/>
      <c r="P894" s="226"/>
      <c r="Q894" s="226"/>
      <c r="R894" s="226"/>
      <c r="S894" s="226"/>
      <c r="T894" s="227"/>
      <c r="AT894" s="228" t="s">
        <v>200</v>
      </c>
      <c r="AU894" s="228" t="s">
        <v>90</v>
      </c>
      <c r="AV894" s="14" t="s">
        <v>90</v>
      </c>
      <c r="AW894" s="14" t="s">
        <v>38</v>
      </c>
      <c r="AX894" s="14" t="s">
        <v>81</v>
      </c>
      <c r="AY894" s="228" t="s">
        <v>189</v>
      </c>
    </row>
    <row r="895" spans="1:65" s="14" customFormat="1" ht="10.199999999999999">
      <c r="B895" s="218"/>
      <c r="C895" s="219"/>
      <c r="D895" s="204" t="s">
        <v>200</v>
      </c>
      <c r="E895" s="220" t="s">
        <v>32</v>
      </c>
      <c r="F895" s="221" t="s">
        <v>993</v>
      </c>
      <c r="G895" s="219"/>
      <c r="H895" s="222">
        <v>180.3</v>
      </c>
      <c r="I895" s="223"/>
      <c r="J895" s="219"/>
      <c r="K895" s="219"/>
      <c r="L895" s="224"/>
      <c r="M895" s="225"/>
      <c r="N895" s="226"/>
      <c r="O895" s="226"/>
      <c r="P895" s="226"/>
      <c r="Q895" s="226"/>
      <c r="R895" s="226"/>
      <c r="S895" s="226"/>
      <c r="T895" s="227"/>
      <c r="AT895" s="228" t="s">
        <v>200</v>
      </c>
      <c r="AU895" s="228" t="s">
        <v>90</v>
      </c>
      <c r="AV895" s="14" t="s">
        <v>90</v>
      </c>
      <c r="AW895" s="14" t="s">
        <v>38</v>
      </c>
      <c r="AX895" s="14" t="s">
        <v>81</v>
      </c>
      <c r="AY895" s="228" t="s">
        <v>189</v>
      </c>
    </row>
    <row r="896" spans="1:65" s="14" customFormat="1" ht="10.199999999999999">
      <c r="B896" s="218"/>
      <c r="C896" s="219"/>
      <c r="D896" s="204" t="s">
        <v>200</v>
      </c>
      <c r="E896" s="220" t="s">
        <v>32</v>
      </c>
      <c r="F896" s="221" t="s">
        <v>994</v>
      </c>
      <c r="G896" s="219"/>
      <c r="H896" s="222">
        <v>39.009</v>
      </c>
      <c r="I896" s="223"/>
      <c r="J896" s="219"/>
      <c r="K896" s="219"/>
      <c r="L896" s="224"/>
      <c r="M896" s="225"/>
      <c r="N896" s="226"/>
      <c r="O896" s="226"/>
      <c r="P896" s="226"/>
      <c r="Q896" s="226"/>
      <c r="R896" s="226"/>
      <c r="S896" s="226"/>
      <c r="T896" s="227"/>
      <c r="AT896" s="228" t="s">
        <v>200</v>
      </c>
      <c r="AU896" s="228" t="s">
        <v>90</v>
      </c>
      <c r="AV896" s="14" t="s">
        <v>90</v>
      </c>
      <c r="AW896" s="14" t="s">
        <v>38</v>
      </c>
      <c r="AX896" s="14" t="s">
        <v>81</v>
      </c>
      <c r="AY896" s="228" t="s">
        <v>189</v>
      </c>
    </row>
    <row r="897" spans="1:65" s="14" customFormat="1" ht="10.199999999999999">
      <c r="B897" s="218"/>
      <c r="C897" s="219"/>
      <c r="D897" s="204" t="s">
        <v>200</v>
      </c>
      <c r="E897" s="220" t="s">
        <v>32</v>
      </c>
      <c r="F897" s="221" t="s">
        <v>995</v>
      </c>
      <c r="G897" s="219"/>
      <c r="H897" s="222">
        <v>674.08399999999995</v>
      </c>
      <c r="I897" s="223"/>
      <c r="J897" s="219"/>
      <c r="K897" s="219"/>
      <c r="L897" s="224"/>
      <c r="M897" s="225"/>
      <c r="N897" s="226"/>
      <c r="O897" s="226"/>
      <c r="P897" s="226"/>
      <c r="Q897" s="226"/>
      <c r="R897" s="226"/>
      <c r="S897" s="226"/>
      <c r="T897" s="227"/>
      <c r="AT897" s="228" t="s">
        <v>200</v>
      </c>
      <c r="AU897" s="228" t="s">
        <v>90</v>
      </c>
      <c r="AV897" s="14" t="s">
        <v>90</v>
      </c>
      <c r="AW897" s="14" t="s">
        <v>38</v>
      </c>
      <c r="AX897" s="14" t="s">
        <v>81</v>
      </c>
      <c r="AY897" s="228" t="s">
        <v>189</v>
      </c>
    </row>
    <row r="898" spans="1:65" s="14" customFormat="1" ht="10.199999999999999">
      <c r="B898" s="218"/>
      <c r="C898" s="219"/>
      <c r="D898" s="204" t="s">
        <v>200</v>
      </c>
      <c r="E898" s="220" t="s">
        <v>32</v>
      </c>
      <c r="F898" s="221" t="s">
        <v>996</v>
      </c>
      <c r="G898" s="219"/>
      <c r="H898" s="222">
        <v>54.100999999999999</v>
      </c>
      <c r="I898" s="223"/>
      <c r="J898" s="219"/>
      <c r="K898" s="219"/>
      <c r="L898" s="224"/>
      <c r="M898" s="225"/>
      <c r="N898" s="226"/>
      <c r="O898" s="226"/>
      <c r="P898" s="226"/>
      <c r="Q898" s="226"/>
      <c r="R898" s="226"/>
      <c r="S898" s="226"/>
      <c r="T898" s="227"/>
      <c r="AT898" s="228" t="s">
        <v>200</v>
      </c>
      <c r="AU898" s="228" t="s">
        <v>90</v>
      </c>
      <c r="AV898" s="14" t="s">
        <v>90</v>
      </c>
      <c r="AW898" s="14" t="s">
        <v>38</v>
      </c>
      <c r="AX898" s="14" t="s">
        <v>81</v>
      </c>
      <c r="AY898" s="228" t="s">
        <v>189</v>
      </c>
    </row>
    <row r="899" spans="1:65" s="14" customFormat="1" ht="10.199999999999999">
      <c r="B899" s="218"/>
      <c r="C899" s="219"/>
      <c r="D899" s="204" t="s">
        <v>200</v>
      </c>
      <c r="E899" s="220" t="s">
        <v>32</v>
      </c>
      <c r="F899" s="221" t="s">
        <v>997</v>
      </c>
      <c r="G899" s="219"/>
      <c r="H899" s="222">
        <v>1.976</v>
      </c>
      <c r="I899" s="223"/>
      <c r="J899" s="219"/>
      <c r="K899" s="219"/>
      <c r="L899" s="224"/>
      <c r="M899" s="225"/>
      <c r="N899" s="226"/>
      <c r="O899" s="226"/>
      <c r="P899" s="226"/>
      <c r="Q899" s="226"/>
      <c r="R899" s="226"/>
      <c r="S899" s="226"/>
      <c r="T899" s="227"/>
      <c r="AT899" s="228" t="s">
        <v>200</v>
      </c>
      <c r="AU899" s="228" t="s">
        <v>90</v>
      </c>
      <c r="AV899" s="14" t="s">
        <v>90</v>
      </c>
      <c r="AW899" s="14" t="s">
        <v>38</v>
      </c>
      <c r="AX899" s="14" t="s">
        <v>81</v>
      </c>
      <c r="AY899" s="228" t="s">
        <v>189</v>
      </c>
    </row>
    <row r="900" spans="1:65" s="15" customFormat="1" ht="10.199999999999999">
      <c r="B900" s="229"/>
      <c r="C900" s="230"/>
      <c r="D900" s="204" t="s">
        <v>200</v>
      </c>
      <c r="E900" s="231" t="s">
        <v>32</v>
      </c>
      <c r="F900" s="232" t="s">
        <v>204</v>
      </c>
      <c r="G900" s="230"/>
      <c r="H900" s="233">
        <v>1702.0730000000001</v>
      </c>
      <c r="I900" s="234"/>
      <c r="J900" s="230"/>
      <c r="K900" s="230"/>
      <c r="L900" s="235"/>
      <c r="M900" s="236"/>
      <c r="N900" s="237"/>
      <c r="O900" s="237"/>
      <c r="P900" s="237"/>
      <c r="Q900" s="237"/>
      <c r="R900" s="237"/>
      <c r="S900" s="237"/>
      <c r="T900" s="238"/>
      <c r="AT900" s="239" t="s">
        <v>200</v>
      </c>
      <c r="AU900" s="239" t="s">
        <v>90</v>
      </c>
      <c r="AV900" s="15" t="s">
        <v>196</v>
      </c>
      <c r="AW900" s="15" t="s">
        <v>38</v>
      </c>
      <c r="AX900" s="15" t="s">
        <v>40</v>
      </c>
      <c r="AY900" s="239" t="s">
        <v>189</v>
      </c>
    </row>
    <row r="901" spans="1:65" s="2" customFormat="1" ht="16.5" customHeight="1">
      <c r="A901" s="37"/>
      <c r="B901" s="38"/>
      <c r="C901" s="191" t="s">
        <v>1020</v>
      </c>
      <c r="D901" s="191" t="s">
        <v>191</v>
      </c>
      <c r="E901" s="192" t="s">
        <v>1021</v>
      </c>
      <c r="F901" s="193" t="s">
        <v>1022</v>
      </c>
      <c r="G901" s="194" t="s">
        <v>421</v>
      </c>
      <c r="H901" s="195">
        <v>472.65699999999998</v>
      </c>
      <c r="I901" s="196"/>
      <c r="J901" s="197">
        <f>ROUND(I901*H901,2)</f>
        <v>0</v>
      </c>
      <c r="K901" s="193" t="s">
        <v>195</v>
      </c>
      <c r="L901" s="42"/>
      <c r="M901" s="198" t="s">
        <v>32</v>
      </c>
      <c r="N901" s="199" t="s">
        <v>52</v>
      </c>
      <c r="O901" s="67"/>
      <c r="P901" s="200">
        <f>O901*H901</f>
        <v>0</v>
      </c>
      <c r="Q901" s="200">
        <v>0</v>
      </c>
      <c r="R901" s="200">
        <f>Q901*H901</f>
        <v>0</v>
      </c>
      <c r="S901" s="200">
        <v>0</v>
      </c>
      <c r="T901" s="201">
        <f>S901*H901</f>
        <v>0</v>
      </c>
      <c r="U901" s="37"/>
      <c r="V901" s="37"/>
      <c r="W901" s="37"/>
      <c r="X901" s="37"/>
      <c r="Y901" s="37"/>
      <c r="Z901" s="37"/>
      <c r="AA901" s="37"/>
      <c r="AB901" s="37"/>
      <c r="AC901" s="37"/>
      <c r="AD901" s="37"/>
      <c r="AE901" s="37"/>
      <c r="AR901" s="202" t="s">
        <v>196</v>
      </c>
      <c r="AT901" s="202" t="s">
        <v>191</v>
      </c>
      <c r="AU901" s="202" t="s">
        <v>90</v>
      </c>
      <c r="AY901" s="19" t="s">
        <v>189</v>
      </c>
      <c r="BE901" s="203">
        <f>IF(N901="základní",J901,0)</f>
        <v>0</v>
      </c>
      <c r="BF901" s="203">
        <f>IF(N901="snížená",J901,0)</f>
        <v>0</v>
      </c>
      <c r="BG901" s="203">
        <f>IF(N901="zákl. přenesená",J901,0)</f>
        <v>0</v>
      </c>
      <c r="BH901" s="203">
        <f>IF(N901="sníž. přenesená",J901,0)</f>
        <v>0</v>
      </c>
      <c r="BI901" s="203">
        <f>IF(N901="nulová",J901,0)</f>
        <v>0</v>
      </c>
      <c r="BJ901" s="19" t="s">
        <v>40</v>
      </c>
      <c r="BK901" s="203">
        <f>ROUND(I901*H901,2)</f>
        <v>0</v>
      </c>
      <c r="BL901" s="19" t="s">
        <v>196</v>
      </c>
      <c r="BM901" s="202" t="s">
        <v>1023</v>
      </c>
    </row>
    <row r="902" spans="1:65" s="2" customFormat="1" ht="38.4">
      <c r="A902" s="37"/>
      <c r="B902" s="38"/>
      <c r="C902" s="39"/>
      <c r="D902" s="204" t="s">
        <v>198</v>
      </c>
      <c r="E902" s="39"/>
      <c r="F902" s="205" t="s">
        <v>1019</v>
      </c>
      <c r="G902" s="39"/>
      <c r="H902" s="39"/>
      <c r="I902" s="112"/>
      <c r="J902" s="39"/>
      <c r="K902" s="39"/>
      <c r="L902" s="42"/>
      <c r="M902" s="206"/>
      <c r="N902" s="207"/>
      <c r="O902" s="67"/>
      <c r="P902" s="67"/>
      <c r="Q902" s="67"/>
      <c r="R902" s="67"/>
      <c r="S902" s="67"/>
      <c r="T902" s="68"/>
      <c r="U902" s="37"/>
      <c r="V902" s="37"/>
      <c r="W902" s="37"/>
      <c r="X902" s="37"/>
      <c r="Y902" s="37"/>
      <c r="Z902" s="37"/>
      <c r="AA902" s="37"/>
      <c r="AB902" s="37"/>
      <c r="AC902" s="37"/>
      <c r="AD902" s="37"/>
      <c r="AE902" s="37"/>
      <c r="AT902" s="19" t="s">
        <v>198</v>
      </c>
      <c r="AU902" s="19" t="s">
        <v>90</v>
      </c>
    </row>
    <row r="903" spans="1:65" s="14" customFormat="1" ht="10.199999999999999">
      <c r="B903" s="218"/>
      <c r="C903" s="219"/>
      <c r="D903" s="204" t="s">
        <v>200</v>
      </c>
      <c r="E903" s="220" t="s">
        <v>32</v>
      </c>
      <c r="F903" s="221" t="s">
        <v>972</v>
      </c>
      <c r="G903" s="219"/>
      <c r="H903" s="222">
        <v>2.72</v>
      </c>
      <c r="I903" s="223"/>
      <c r="J903" s="219"/>
      <c r="K903" s="219"/>
      <c r="L903" s="224"/>
      <c r="M903" s="225"/>
      <c r="N903" s="226"/>
      <c r="O903" s="226"/>
      <c r="P903" s="226"/>
      <c r="Q903" s="226"/>
      <c r="R903" s="226"/>
      <c r="S903" s="226"/>
      <c r="T903" s="227"/>
      <c r="AT903" s="228" t="s">
        <v>200</v>
      </c>
      <c r="AU903" s="228" t="s">
        <v>90</v>
      </c>
      <c r="AV903" s="14" t="s">
        <v>90</v>
      </c>
      <c r="AW903" s="14" t="s">
        <v>38</v>
      </c>
      <c r="AX903" s="14" t="s">
        <v>81</v>
      </c>
      <c r="AY903" s="228" t="s">
        <v>189</v>
      </c>
    </row>
    <row r="904" spans="1:65" s="14" customFormat="1" ht="10.199999999999999">
      <c r="B904" s="218"/>
      <c r="C904" s="219"/>
      <c r="D904" s="204" t="s">
        <v>200</v>
      </c>
      <c r="E904" s="220" t="s">
        <v>32</v>
      </c>
      <c r="F904" s="221" t="s">
        <v>1007</v>
      </c>
      <c r="G904" s="219"/>
      <c r="H904" s="222">
        <v>12.6</v>
      </c>
      <c r="I904" s="223"/>
      <c r="J904" s="219"/>
      <c r="K904" s="219"/>
      <c r="L904" s="224"/>
      <c r="M904" s="225"/>
      <c r="N904" s="226"/>
      <c r="O904" s="226"/>
      <c r="P904" s="226"/>
      <c r="Q904" s="226"/>
      <c r="R904" s="226"/>
      <c r="S904" s="226"/>
      <c r="T904" s="227"/>
      <c r="AT904" s="228" t="s">
        <v>200</v>
      </c>
      <c r="AU904" s="228" t="s">
        <v>90</v>
      </c>
      <c r="AV904" s="14" t="s">
        <v>90</v>
      </c>
      <c r="AW904" s="14" t="s">
        <v>38</v>
      </c>
      <c r="AX904" s="14" t="s">
        <v>81</v>
      </c>
      <c r="AY904" s="228" t="s">
        <v>189</v>
      </c>
    </row>
    <row r="905" spans="1:65" s="14" customFormat="1" ht="10.199999999999999">
      <c r="B905" s="218"/>
      <c r="C905" s="219"/>
      <c r="D905" s="204" t="s">
        <v>200</v>
      </c>
      <c r="E905" s="220" t="s">
        <v>32</v>
      </c>
      <c r="F905" s="221" t="s">
        <v>1008</v>
      </c>
      <c r="G905" s="219"/>
      <c r="H905" s="222">
        <v>0.52100000000000002</v>
      </c>
      <c r="I905" s="223"/>
      <c r="J905" s="219"/>
      <c r="K905" s="219"/>
      <c r="L905" s="224"/>
      <c r="M905" s="225"/>
      <c r="N905" s="226"/>
      <c r="O905" s="226"/>
      <c r="P905" s="226"/>
      <c r="Q905" s="226"/>
      <c r="R905" s="226"/>
      <c r="S905" s="226"/>
      <c r="T905" s="227"/>
      <c r="AT905" s="228" t="s">
        <v>200</v>
      </c>
      <c r="AU905" s="228" t="s">
        <v>90</v>
      </c>
      <c r="AV905" s="14" t="s">
        <v>90</v>
      </c>
      <c r="AW905" s="14" t="s">
        <v>38</v>
      </c>
      <c r="AX905" s="14" t="s">
        <v>81</v>
      </c>
      <c r="AY905" s="228" t="s">
        <v>189</v>
      </c>
    </row>
    <row r="906" spans="1:65" s="14" customFormat="1" ht="10.199999999999999">
      <c r="B906" s="218"/>
      <c r="C906" s="219"/>
      <c r="D906" s="204" t="s">
        <v>200</v>
      </c>
      <c r="E906" s="220" t="s">
        <v>32</v>
      </c>
      <c r="F906" s="221" t="s">
        <v>1009</v>
      </c>
      <c r="G906" s="219"/>
      <c r="H906" s="222">
        <v>456.81599999999997</v>
      </c>
      <c r="I906" s="223"/>
      <c r="J906" s="219"/>
      <c r="K906" s="219"/>
      <c r="L906" s="224"/>
      <c r="M906" s="225"/>
      <c r="N906" s="226"/>
      <c r="O906" s="226"/>
      <c r="P906" s="226"/>
      <c r="Q906" s="226"/>
      <c r="R906" s="226"/>
      <c r="S906" s="226"/>
      <c r="T906" s="227"/>
      <c r="AT906" s="228" t="s">
        <v>200</v>
      </c>
      <c r="AU906" s="228" t="s">
        <v>90</v>
      </c>
      <c r="AV906" s="14" t="s">
        <v>90</v>
      </c>
      <c r="AW906" s="14" t="s">
        <v>38</v>
      </c>
      <c r="AX906" s="14" t="s">
        <v>81</v>
      </c>
      <c r="AY906" s="228" t="s">
        <v>189</v>
      </c>
    </row>
    <row r="907" spans="1:65" s="15" customFormat="1" ht="10.199999999999999">
      <c r="B907" s="229"/>
      <c r="C907" s="230"/>
      <c r="D907" s="204" t="s">
        <v>200</v>
      </c>
      <c r="E907" s="231" t="s">
        <v>32</v>
      </c>
      <c r="F907" s="232" t="s">
        <v>204</v>
      </c>
      <c r="G907" s="230"/>
      <c r="H907" s="233">
        <v>472.65699999999998</v>
      </c>
      <c r="I907" s="234"/>
      <c r="J907" s="230"/>
      <c r="K907" s="230"/>
      <c r="L907" s="235"/>
      <c r="M907" s="236"/>
      <c r="N907" s="237"/>
      <c r="O907" s="237"/>
      <c r="P907" s="237"/>
      <c r="Q907" s="237"/>
      <c r="R907" s="237"/>
      <c r="S907" s="237"/>
      <c r="T907" s="238"/>
      <c r="AT907" s="239" t="s">
        <v>200</v>
      </c>
      <c r="AU907" s="239" t="s">
        <v>90</v>
      </c>
      <c r="AV907" s="15" t="s">
        <v>196</v>
      </c>
      <c r="AW907" s="15" t="s">
        <v>38</v>
      </c>
      <c r="AX907" s="15" t="s">
        <v>40</v>
      </c>
      <c r="AY907" s="239" t="s">
        <v>189</v>
      </c>
    </row>
    <row r="908" spans="1:65" s="2" customFormat="1" ht="21.75" customHeight="1">
      <c r="A908" s="37"/>
      <c r="B908" s="38"/>
      <c r="C908" s="191" t="s">
        <v>1024</v>
      </c>
      <c r="D908" s="191" t="s">
        <v>191</v>
      </c>
      <c r="E908" s="192" t="s">
        <v>1025</v>
      </c>
      <c r="F908" s="193" t="s">
        <v>1026</v>
      </c>
      <c r="G908" s="194" t="s">
        <v>421</v>
      </c>
      <c r="H908" s="195">
        <v>949.47</v>
      </c>
      <c r="I908" s="196"/>
      <c r="J908" s="197">
        <f>ROUND(I908*H908,2)</f>
        <v>0</v>
      </c>
      <c r="K908" s="193" t="s">
        <v>195</v>
      </c>
      <c r="L908" s="42"/>
      <c r="M908" s="198" t="s">
        <v>32</v>
      </c>
      <c r="N908" s="199" t="s">
        <v>52</v>
      </c>
      <c r="O908" s="67"/>
      <c r="P908" s="200">
        <f>O908*H908</f>
        <v>0</v>
      </c>
      <c r="Q908" s="200">
        <v>0</v>
      </c>
      <c r="R908" s="200">
        <f>Q908*H908</f>
        <v>0</v>
      </c>
      <c r="S908" s="200">
        <v>0</v>
      </c>
      <c r="T908" s="201">
        <f>S908*H908</f>
        <v>0</v>
      </c>
      <c r="U908" s="37"/>
      <c r="V908" s="37"/>
      <c r="W908" s="37"/>
      <c r="X908" s="37"/>
      <c r="Y908" s="37"/>
      <c r="Z908" s="37"/>
      <c r="AA908" s="37"/>
      <c r="AB908" s="37"/>
      <c r="AC908" s="37"/>
      <c r="AD908" s="37"/>
      <c r="AE908" s="37"/>
      <c r="AR908" s="202" t="s">
        <v>196</v>
      </c>
      <c r="AT908" s="202" t="s">
        <v>191</v>
      </c>
      <c r="AU908" s="202" t="s">
        <v>90</v>
      </c>
      <c r="AY908" s="19" t="s">
        <v>189</v>
      </c>
      <c r="BE908" s="203">
        <f>IF(N908="základní",J908,0)</f>
        <v>0</v>
      </c>
      <c r="BF908" s="203">
        <f>IF(N908="snížená",J908,0)</f>
        <v>0</v>
      </c>
      <c r="BG908" s="203">
        <f>IF(N908="zákl. přenesená",J908,0)</f>
        <v>0</v>
      </c>
      <c r="BH908" s="203">
        <f>IF(N908="sníž. přenesená",J908,0)</f>
        <v>0</v>
      </c>
      <c r="BI908" s="203">
        <f>IF(N908="nulová",J908,0)</f>
        <v>0</v>
      </c>
      <c r="BJ908" s="19" t="s">
        <v>40</v>
      </c>
      <c r="BK908" s="203">
        <f>ROUND(I908*H908,2)</f>
        <v>0</v>
      </c>
      <c r="BL908" s="19" t="s">
        <v>196</v>
      </c>
      <c r="BM908" s="202" t="s">
        <v>1027</v>
      </c>
    </row>
    <row r="909" spans="1:65" s="2" customFormat="1" ht="67.2">
      <c r="A909" s="37"/>
      <c r="B909" s="38"/>
      <c r="C909" s="39"/>
      <c r="D909" s="204" t="s">
        <v>198</v>
      </c>
      <c r="E909" s="39"/>
      <c r="F909" s="205" t="s">
        <v>1028</v>
      </c>
      <c r="G909" s="39"/>
      <c r="H909" s="39"/>
      <c r="I909" s="112"/>
      <c r="J909" s="39"/>
      <c r="K909" s="39"/>
      <c r="L909" s="42"/>
      <c r="M909" s="206"/>
      <c r="N909" s="207"/>
      <c r="O909" s="67"/>
      <c r="P909" s="67"/>
      <c r="Q909" s="67"/>
      <c r="R909" s="67"/>
      <c r="S909" s="67"/>
      <c r="T909" s="68"/>
      <c r="U909" s="37"/>
      <c r="V909" s="37"/>
      <c r="W909" s="37"/>
      <c r="X909" s="37"/>
      <c r="Y909" s="37"/>
      <c r="Z909" s="37"/>
      <c r="AA909" s="37"/>
      <c r="AB909" s="37"/>
      <c r="AC909" s="37"/>
      <c r="AD909" s="37"/>
      <c r="AE909" s="37"/>
      <c r="AT909" s="19" t="s">
        <v>198</v>
      </c>
      <c r="AU909" s="19" t="s">
        <v>90</v>
      </c>
    </row>
    <row r="910" spans="1:65" s="14" customFormat="1" ht="10.199999999999999">
      <c r="B910" s="218"/>
      <c r="C910" s="219"/>
      <c r="D910" s="204" t="s">
        <v>200</v>
      </c>
      <c r="E910" s="220" t="s">
        <v>32</v>
      </c>
      <c r="F910" s="221" t="s">
        <v>993</v>
      </c>
      <c r="G910" s="219"/>
      <c r="H910" s="222">
        <v>180.3</v>
      </c>
      <c r="I910" s="223"/>
      <c r="J910" s="219"/>
      <c r="K910" s="219"/>
      <c r="L910" s="224"/>
      <c r="M910" s="225"/>
      <c r="N910" s="226"/>
      <c r="O910" s="226"/>
      <c r="P910" s="226"/>
      <c r="Q910" s="226"/>
      <c r="R910" s="226"/>
      <c r="S910" s="226"/>
      <c r="T910" s="227"/>
      <c r="AT910" s="228" t="s">
        <v>200</v>
      </c>
      <c r="AU910" s="228" t="s">
        <v>90</v>
      </c>
      <c r="AV910" s="14" t="s">
        <v>90</v>
      </c>
      <c r="AW910" s="14" t="s">
        <v>38</v>
      </c>
      <c r="AX910" s="14" t="s">
        <v>81</v>
      </c>
      <c r="AY910" s="228" t="s">
        <v>189</v>
      </c>
    </row>
    <row r="911" spans="1:65" s="14" customFormat="1" ht="10.199999999999999">
      <c r="B911" s="218"/>
      <c r="C911" s="219"/>
      <c r="D911" s="204" t="s">
        <v>200</v>
      </c>
      <c r="E911" s="220" t="s">
        <v>32</v>
      </c>
      <c r="F911" s="221" t="s">
        <v>994</v>
      </c>
      <c r="G911" s="219"/>
      <c r="H911" s="222">
        <v>39.009</v>
      </c>
      <c r="I911" s="223"/>
      <c r="J911" s="219"/>
      <c r="K911" s="219"/>
      <c r="L911" s="224"/>
      <c r="M911" s="225"/>
      <c r="N911" s="226"/>
      <c r="O911" s="226"/>
      <c r="P911" s="226"/>
      <c r="Q911" s="226"/>
      <c r="R911" s="226"/>
      <c r="S911" s="226"/>
      <c r="T911" s="227"/>
      <c r="AT911" s="228" t="s">
        <v>200</v>
      </c>
      <c r="AU911" s="228" t="s">
        <v>90</v>
      </c>
      <c r="AV911" s="14" t="s">
        <v>90</v>
      </c>
      <c r="AW911" s="14" t="s">
        <v>38</v>
      </c>
      <c r="AX911" s="14" t="s">
        <v>81</v>
      </c>
      <c r="AY911" s="228" t="s">
        <v>189</v>
      </c>
    </row>
    <row r="912" spans="1:65" s="14" customFormat="1" ht="10.199999999999999">
      <c r="B912" s="218"/>
      <c r="C912" s="219"/>
      <c r="D912" s="204" t="s">
        <v>200</v>
      </c>
      <c r="E912" s="220" t="s">
        <v>32</v>
      </c>
      <c r="F912" s="221" t="s">
        <v>995</v>
      </c>
      <c r="G912" s="219"/>
      <c r="H912" s="222">
        <v>674.08399999999995</v>
      </c>
      <c r="I912" s="223"/>
      <c r="J912" s="219"/>
      <c r="K912" s="219"/>
      <c r="L912" s="224"/>
      <c r="M912" s="225"/>
      <c r="N912" s="226"/>
      <c r="O912" s="226"/>
      <c r="P912" s="226"/>
      <c r="Q912" s="226"/>
      <c r="R912" s="226"/>
      <c r="S912" s="226"/>
      <c r="T912" s="227"/>
      <c r="AT912" s="228" t="s">
        <v>200</v>
      </c>
      <c r="AU912" s="228" t="s">
        <v>90</v>
      </c>
      <c r="AV912" s="14" t="s">
        <v>90</v>
      </c>
      <c r="AW912" s="14" t="s">
        <v>38</v>
      </c>
      <c r="AX912" s="14" t="s">
        <v>81</v>
      </c>
      <c r="AY912" s="228" t="s">
        <v>189</v>
      </c>
    </row>
    <row r="913" spans="1:65" s="14" customFormat="1" ht="10.199999999999999">
      <c r="B913" s="218"/>
      <c r="C913" s="219"/>
      <c r="D913" s="204" t="s">
        <v>200</v>
      </c>
      <c r="E913" s="220" t="s">
        <v>32</v>
      </c>
      <c r="F913" s="221" t="s">
        <v>996</v>
      </c>
      <c r="G913" s="219"/>
      <c r="H913" s="222">
        <v>54.100999999999999</v>
      </c>
      <c r="I913" s="223"/>
      <c r="J913" s="219"/>
      <c r="K913" s="219"/>
      <c r="L913" s="224"/>
      <c r="M913" s="225"/>
      <c r="N913" s="226"/>
      <c r="O913" s="226"/>
      <c r="P913" s="226"/>
      <c r="Q913" s="226"/>
      <c r="R913" s="226"/>
      <c r="S913" s="226"/>
      <c r="T913" s="227"/>
      <c r="AT913" s="228" t="s">
        <v>200</v>
      </c>
      <c r="AU913" s="228" t="s">
        <v>90</v>
      </c>
      <c r="AV913" s="14" t="s">
        <v>90</v>
      </c>
      <c r="AW913" s="14" t="s">
        <v>38</v>
      </c>
      <c r="AX913" s="14" t="s">
        <v>81</v>
      </c>
      <c r="AY913" s="228" t="s">
        <v>189</v>
      </c>
    </row>
    <row r="914" spans="1:65" s="14" customFormat="1" ht="10.199999999999999">
      <c r="B914" s="218"/>
      <c r="C914" s="219"/>
      <c r="D914" s="204" t="s">
        <v>200</v>
      </c>
      <c r="E914" s="220" t="s">
        <v>32</v>
      </c>
      <c r="F914" s="221" t="s">
        <v>997</v>
      </c>
      <c r="G914" s="219"/>
      <c r="H914" s="222">
        <v>1.976</v>
      </c>
      <c r="I914" s="223"/>
      <c r="J914" s="219"/>
      <c r="K914" s="219"/>
      <c r="L914" s="224"/>
      <c r="M914" s="225"/>
      <c r="N914" s="226"/>
      <c r="O914" s="226"/>
      <c r="P914" s="226"/>
      <c r="Q914" s="226"/>
      <c r="R914" s="226"/>
      <c r="S914" s="226"/>
      <c r="T914" s="227"/>
      <c r="AT914" s="228" t="s">
        <v>200</v>
      </c>
      <c r="AU914" s="228" t="s">
        <v>90</v>
      </c>
      <c r="AV914" s="14" t="s">
        <v>90</v>
      </c>
      <c r="AW914" s="14" t="s">
        <v>38</v>
      </c>
      <c r="AX914" s="14" t="s">
        <v>81</v>
      </c>
      <c r="AY914" s="228" t="s">
        <v>189</v>
      </c>
    </row>
    <row r="915" spans="1:65" s="15" customFormat="1" ht="10.199999999999999">
      <c r="B915" s="229"/>
      <c r="C915" s="230"/>
      <c r="D915" s="204" t="s">
        <v>200</v>
      </c>
      <c r="E915" s="231" t="s">
        <v>32</v>
      </c>
      <c r="F915" s="232" t="s">
        <v>204</v>
      </c>
      <c r="G915" s="230"/>
      <c r="H915" s="233">
        <v>949.47</v>
      </c>
      <c r="I915" s="234"/>
      <c r="J915" s="230"/>
      <c r="K915" s="230"/>
      <c r="L915" s="235"/>
      <c r="M915" s="236"/>
      <c r="N915" s="237"/>
      <c r="O915" s="237"/>
      <c r="P915" s="237"/>
      <c r="Q915" s="237"/>
      <c r="R915" s="237"/>
      <c r="S915" s="237"/>
      <c r="T915" s="238"/>
      <c r="AT915" s="239" t="s">
        <v>200</v>
      </c>
      <c r="AU915" s="239" t="s">
        <v>90</v>
      </c>
      <c r="AV915" s="15" t="s">
        <v>196</v>
      </c>
      <c r="AW915" s="15" t="s">
        <v>38</v>
      </c>
      <c r="AX915" s="15" t="s">
        <v>40</v>
      </c>
      <c r="AY915" s="239" t="s">
        <v>189</v>
      </c>
    </row>
    <row r="916" spans="1:65" s="2" customFormat="1" ht="21.75" customHeight="1">
      <c r="A916" s="37"/>
      <c r="B916" s="38"/>
      <c r="C916" s="191" t="s">
        <v>1029</v>
      </c>
      <c r="D916" s="191" t="s">
        <v>191</v>
      </c>
      <c r="E916" s="192" t="s">
        <v>1030</v>
      </c>
      <c r="F916" s="193" t="s">
        <v>451</v>
      </c>
      <c r="G916" s="194" t="s">
        <v>421</v>
      </c>
      <c r="H916" s="195">
        <v>752.60299999999995</v>
      </c>
      <c r="I916" s="196"/>
      <c r="J916" s="197">
        <f>ROUND(I916*H916,2)</f>
        <v>0</v>
      </c>
      <c r="K916" s="193" t="s">
        <v>195</v>
      </c>
      <c r="L916" s="42"/>
      <c r="M916" s="198" t="s">
        <v>32</v>
      </c>
      <c r="N916" s="199" t="s">
        <v>52</v>
      </c>
      <c r="O916" s="67"/>
      <c r="P916" s="200">
        <f>O916*H916</f>
        <v>0</v>
      </c>
      <c r="Q916" s="200">
        <v>0</v>
      </c>
      <c r="R916" s="200">
        <f>Q916*H916</f>
        <v>0</v>
      </c>
      <c r="S916" s="200">
        <v>0</v>
      </c>
      <c r="T916" s="201">
        <f>S916*H916</f>
        <v>0</v>
      </c>
      <c r="U916" s="37"/>
      <c r="V916" s="37"/>
      <c r="W916" s="37"/>
      <c r="X916" s="37"/>
      <c r="Y916" s="37"/>
      <c r="Z916" s="37"/>
      <c r="AA916" s="37"/>
      <c r="AB916" s="37"/>
      <c r="AC916" s="37"/>
      <c r="AD916" s="37"/>
      <c r="AE916" s="37"/>
      <c r="AR916" s="202" t="s">
        <v>196</v>
      </c>
      <c r="AT916" s="202" t="s">
        <v>191</v>
      </c>
      <c r="AU916" s="202" t="s">
        <v>90</v>
      </c>
      <c r="AY916" s="19" t="s">
        <v>189</v>
      </c>
      <c r="BE916" s="203">
        <f>IF(N916="základní",J916,0)</f>
        <v>0</v>
      </c>
      <c r="BF916" s="203">
        <f>IF(N916="snížená",J916,0)</f>
        <v>0</v>
      </c>
      <c r="BG916" s="203">
        <f>IF(N916="zákl. přenesená",J916,0)</f>
        <v>0</v>
      </c>
      <c r="BH916" s="203">
        <f>IF(N916="sníž. přenesená",J916,0)</f>
        <v>0</v>
      </c>
      <c r="BI916" s="203">
        <f>IF(N916="nulová",J916,0)</f>
        <v>0</v>
      </c>
      <c r="BJ916" s="19" t="s">
        <v>40</v>
      </c>
      <c r="BK916" s="203">
        <f>ROUND(I916*H916,2)</f>
        <v>0</v>
      </c>
      <c r="BL916" s="19" t="s">
        <v>196</v>
      </c>
      <c r="BM916" s="202" t="s">
        <v>1031</v>
      </c>
    </row>
    <row r="917" spans="1:65" s="2" customFormat="1" ht="67.2">
      <c r="A917" s="37"/>
      <c r="B917" s="38"/>
      <c r="C917" s="39"/>
      <c r="D917" s="204" t="s">
        <v>198</v>
      </c>
      <c r="E917" s="39"/>
      <c r="F917" s="205" t="s">
        <v>1028</v>
      </c>
      <c r="G917" s="39"/>
      <c r="H917" s="39"/>
      <c r="I917" s="112"/>
      <c r="J917" s="39"/>
      <c r="K917" s="39"/>
      <c r="L917" s="42"/>
      <c r="M917" s="206"/>
      <c r="N917" s="207"/>
      <c r="O917" s="67"/>
      <c r="P917" s="67"/>
      <c r="Q917" s="67"/>
      <c r="R917" s="67"/>
      <c r="S917" s="67"/>
      <c r="T917" s="68"/>
      <c r="U917" s="37"/>
      <c r="V917" s="37"/>
      <c r="W917" s="37"/>
      <c r="X917" s="37"/>
      <c r="Y917" s="37"/>
      <c r="Z917" s="37"/>
      <c r="AA917" s="37"/>
      <c r="AB917" s="37"/>
      <c r="AC917" s="37"/>
      <c r="AD917" s="37"/>
      <c r="AE917" s="37"/>
      <c r="AT917" s="19" t="s">
        <v>198</v>
      </c>
      <c r="AU917" s="19" t="s">
        <v>90</v>
      </c>
    </row>
    <row r="918" spans="1:65" s="14" customFormat="1" ht="10.199999999999999">
      <c r="B918" s="218"/>
      <c r="C918" s="219"/>
      <c r="D918" s="204" t="s">
        <v>200</v>
      </c>
      <c r="E918" s="220" t="s">
        <v>32</v>
      </c>
      <c r="F918" s="221" t="s">
        <v>983</v>
      </c>
      <c r="G918" s="219"/>
      <c r="H918" s="222">
        <v>752.60299999999995</v>
      </c>
      <c r="I918" s="223"/>
      <c r="J918" s="219"/>
      <c r="K918" s="219"/>
      <c r="L918" s="224"/>
      <c r="M918" s="225"/>
      <c r="N918" s="226"/>
      <c r="O918" s="226"/>
      <c r="P918" s="226"/>
      <c r="Q918" s="226"/>
      <c r="R918" s="226"/>
      <c r="S918" s="226"/>
      <c r="T918" s="227"/>
      <c r="AT918" s="228" t="s">
        <v>200</v>
      </c>
      <c r="AU918" s="228" t="s">
        <v>90</v>
      </c>
      <c r="AV918" s="14" t="s">
        <v>90</v>
      </c>
      <c r="AW918" s="14" t="s">
        <v>38</v>
      </c>
      <c r="AX918" s="14" t="s">
        <v>40</v>
      </c>
      <c r="AY918" s="228" t="s">
        <v>189</v>
      </c>
    </row>
    <row r="919" spans="1:65" s="12" customFormat="1" ht="22.8" customHeight="1">
      <c r="B919" s="175"/>
      <c r="C919" s="176"/>
      <c r="D919" s="177" t="s">
        <v>80</v>
      </c>
      <c r="E919" s="189" t="s">
        <v>1032</v>
      </c>
      <c r="F919" s="189" t="s">
        <v>1033</v>
      </c>
      <c r="G919" s="176"/>
      <c r="H919" s="176"/>
      <c r="I919" s="179"/>
      <c r="J919" s="190">
        <f>BK919</f>
        <v>0</v>
      </c>
      <c r="K919" s="176"/>
      <c r="L919" s="181"/>
      <c r="M919" s="182"/>
      <c r="N919" s="183"/>
      <c r="O919" s="183"/>
      <c r="P919" s="184">
        <f>P920</f>
        <v>0</v>
      </c>
      <c r="Q919" s="183"/>
      <c r="R919" s="184">
        <f>R920</f>
        <v>0</v>
      </c>
      <c r="S919" s="183"/>
      <c r="T919" s="185">
        <f>T920</f>
        <v>0</v>
      </c>
      <c r="AR919" s="186" t="s">
        <v>40</v>
      </c>
      <c r="AT919" s="187" t="s">
        <v>80</v>
      </c>
      <c r="AU919" s="187" t="s">
        <v>40</v>
      </c>
      <c r="AY919" s="186" t="s">
        <v>189</v>
      </c>
      <c r="BK919" s="188">
        <f>BK920</f>
        <v>0</v>
      </c>
    </row>
    <row r="920" spans="1:65" s="2" customFormat="1" ht="21.75" customHeight="1">
      <c r="A920" s="37"/>
      <c r="B920" s="38"/>
      <c r="C920" s="191" t="s">
        <v>1034</v>
      </c>
      <c r="D920" s="191" t="s">
        <v>191</v>
      </c>
      <c r="E920" s="192" t="s">
        <v>1035</v>
      </c>
      <c r="F920" s="193" t="s">
        <v>1036</v>
      </c>
      <c r="G920" s="194" t="s">
        <v>421</v>
      </c>
      <c r="H920" s="195">
        <v>569.54300000000001</v>
      </c>
      <c r="I920" s="196"/>
      <c r="J920" s="197">
        <f>ROUND(I920*H920,2)</f>
        <v>0</v>
      </c>
      <c r="K920" s="193" t="s">
        <v>195</v>
      </c>
      <c r="L920" s="42"/>
      <c r="M920" s="198" t="s">
        <v>32</v>
      </c>
      <c r="N920" s="199" t="s">
        <v>52</v>
      </c>
      <c r="O920" s="67"/>
      <c r="P920" s="200">
        <f>O920*H920</f>
        <v>0</v>
      </c>
      <c r="Q920" s="200">
        <v>0</v>
      </c>
      <c r="R920" s="200">
        <f>Q920*H920</f>
        <v>0</v>
      </c>
      <c r="S920" s="200">
        <v>0</v>
      </c>
      <c r="T920" s="201">
        <f>S920*H920</f>
        <v>0</v>
      </c>
      <c r="U920" s="37"/>
      <c r="V920" s="37"/>
      <c r="W920" s="37"/>
      <c r="X920" s="37"/>
      <c r="Y920" s="37"/>
      <c r="Z920" s="37"/>
      <c r="AA920" s="37"/>
      <c r="AB920" s="37"/>
      <c r="AC920" s="37"/>
      <c r="AD920" s="37"/>
      <c r="AE920" s="37"/>
      <c r="AR920" s="202" t="s">
        <v>196</v>
      </c>
      <c r="AT920" s="202" t="s">
        <v>191</v>
      </c>
      <c r="AU920" s="202" t="s">
        <v>90</v>
      </c>
      <c r="AY920" s="19" t="s">
        <v>189</v>
      </c>
      <c r="BE920" s="203">
        <f>IF(N920="základní",J920,0)</f>
        <v>0</v>
      </c>
      <c r="BF920" s="203">
        <f>IF(N920="snížená",J920,0)</f>
        <v>0</v>
      </c>
      <c r="BG920" s="203">
        <f>IF(N920="zákl. přenesená",J920,0)</f>
        <v>0</v>
      </c>
      <c r="BH920" s="203">
        <f>IF(N920="sníž. přenesená",J920,0)</f>
        <v>0</v>
      </c>
      <c r="BI920" s="203">
        <f>IF(N920="nulová",J920,0)</f>
        <v>0</v>
      </c>
      <c r="BJ920" s="19" t="s">
        <v>40</v>
      </c>
      <c r="BK920" s="203">
        <f>ROUND(I920*H920,2)</f>
        <v>0</v>
      </c>
      <c r="BL920" s="19" t="s">
        <v>196</v>
      </c>
      <c r="BM920" s="202" t="s">
        <v>1037</v>
      </c>
    </row>
    <row r="921" spans="1:65" s="12" customFormat="1" ht="25.95" customHeight="1">
      <c r="B921" s="175"/>
      <c r="C921" s="176"/>
      <c r="D921" s="177" t="s">
        <v>80</v>
      </c>
      <c r="E921" s="178" t="s">
        <v>1038</v>
      </c>
      <c r="F921" s="178" t="s">
        <v>1039</v>
      </c>
      <c r="G921" s="176"/>
      <c r="H921" s="176"/>
      <c r="I921" s="179"/>
      <c r="J921" s="180">
        <f>BK921</f>
        <v>0</v>
      </c>
      <c r="K921" s="176"/>
      <c r="L921" s="181"/>
      <c r="M921" s="182"/>
      <c r="N921" s="183"/>
      <c r="O921" s="183"/>
      <c r="P921" s="184">
        <f>P922</f>
        <v>0</v>
      </c>
      <c r="Q921" s="183"/>
      <c r="R921" s="184">
        <f>R922</f>
        <v>2.4472800000000003E-2</v>
      </c>
      <c r="S921" s="183"/>
      <c r="T921" s="185">
        <f>T922</f>
        <v>0</v>
      </c>
      <c r="AR921" s="186" t="s">
        <v>90</v>
      </c>
      <c r="AT921" s="187" t="s">
        <v>80</v>
      </c>
      <c r="AU921" s="187" t="s">
        <v>81</v>
      </c>
      <c r="AY921" s="186" t="s">
        <v>189</v>
      </c>
      <c r="BK921" s="188">
        <f>BK922</f>
        <v>0</v>
      </c>
    </row>
    <row r="922" spans="1:65" s="12" customFormat="1" ht="22.8" customHeight="1">
      <c r="B922" s="175"/>
      <c r="C922" s="176"/>
      <c r="D922" s="177" t="s">
        <v>80</v>
      </c>
      <c r="E922" s="189" t="s">
        <v>1040</v>
      </c>
      <c r="F922" s="189" t="s">
        <v>1041</v>
      </c>
      <c r="G922" s="176"/>
      <c r="H922" s="176"/>
      <c r="I922" s="179"/>
      <c r="J922" s="190">
        <f>BK922</f>
        <v>0</v>
      </c>
      <c r="K922" s="176"/>
      <c r="L922" s="181"/>
      <c r="M922" s="182"/>
      <c r="N922" s="183"/>
      <c r="O922" s="183"/>
      <c r="P922" s="184">
        <f>SUM(P923:P936)</f>
        <v>0</v>
      </c>
      <c r="Q922" s="183"/>
      <c r="R922" s="184">
        <f>SUM(R923:R936)</f>
        <v>2.4472800000000003E-2</v>
      </c>
      <c r="S922" s="183"/>
      <c r="T922" s="185">
        <f>SUM(T923:T936)</f>
        <v>0</v>
      </c>
      <c r="AR922" s="186" t="s">
        <v>90</v>
      </c>
      <c r="AT922" s="187" t="s">
        <v>80</v>
      </c>
      <c r="AU922" s="187" t="s">
        <v>40</v>
      </c>
      <c r="AY922" s="186" t="s">
        <v>189</v>
      </c>
      <c r="BK922" s="188">
        <f>SUM(BK923:BK936)</f>
        <v>0</v>
      </c>
    </row>
    <row r="923" spans="1:65" s="2" customFormat="1" ht="21.75" customHeight="1">
      <c r="A923" s="37"/>
      <c r="B923" s="38"/>
      <c r="C923" s="191" t="s">
        <v>1042</v>
      </c>
      <c r="D923" s="191" t="s">
        <v>191</v>
      </c>
      <c r="E923" s="192" t="s">
        <v>1043</v>
      </c>
      <c r="F923" s="193" t="s">
        <v>1044</v>
      </c>
      <c r="G923" s="194" t="s">
        <v>117</v>
      </c>
      <c r="H923" s="195">
        <v>24.72</v>
      </c>
      <c r="I923" s="196"/>
      <c r="J923" s="197">
        <f>ROUND(I923*H923,2)</f>
        <v>0</v>
      </c>
      <c r="K923" s="193" t="s">
        <v>195</v>
      </c>
      <c r="L923" s="42"/>
      <c r="M923" s="198" t="s">
        <v>32</v>
      </c>
      <c r="N923" s="199" t="s">
        <v>52</v>
      </c>
      <c r="O923" s="67"/>
      <c r="P923" s="200">
        <f>O923*H923</f>
        <v>0</v>
      </c>
      <c r="Q923" s="200">
        <v>6.8000000000000005E-4</v>
      </c>
      <c r="R923" s="200">
        <f>Q923*H923</f>
        <v>1.6809600000000001E-2</v>
      </c>
      <c r="S923" s="200">
        <v>0</v>
      </c>
      <c r="T923" s="201">
        <f>S923*H923</f>
        <v>0</v>
      </c>
      <c r="U923" s="37"/>
      <c r="V923" s="37"/>
      <c r="W923" s="37"/>
      <c r="X923" s="37"/>
      <c r="Y923" s="37"/>
      <c r="Z923" s="37"/>
      <c r="AA923" s="37"/>
      <c r="AB923" s="37"/>
      <c r="AC923" s="37"/>
      <c r="AD923" s="37"/>
      <c r="AE923" s="37"/>
      <c r="AR923" s="202" t="s">
        <v>285</v>
      </c>
      <c r="AT923" s="202" t="s">
        <v>191</v>
      </c>
      <c r="AU923" s="202" t="s">
        <v>90</v>
      </c>
      <c r="AY923" s="19" t="s">
        <v>189</v>
      </c>
      <c r="BE923" s="203">
        <f>IF(N923="základní",J923,0)</f>
        <v>0</v>
      </c>
      <c r="BF923" s="203">
        <f>IF(N923="snížená",J923,0)</f>
        <v>0</v>
      </c>
      <c r="BG923" s="203">
        <f>IF(N923="zákl. přenesená",J923,0)</f>
        <v>0</v>
      </c>
      <c r="BH923" s="203">
        <f>IF(N923="sníž. přenesená",J923,0)</f>
        <v>0</v>
      </c>
      <c r="BI923" s="203">
        <f>IF(N923="nulová",J923,0)</f>
        <v>0</v>
      </c>
      <c r="BJ923" s="19" t="s">
        <v>40</v>
      </c>
      <c r="BK923" s="203">
        <f>ROUND(I923*H923,2)</f>
        <v>0</v>
      </c>
      <c r="BL923" s="19" t="s">
        <v>285</v>
      </c>
      <c r="BM923" s="202" t="s">
        <v>1045</v>
      </c>
    </row>
    <row r="924" spans="1:65" s="13" customFormat="1" ht="10.199999999999999">
      <c r="B924" s="208"/>
      <c r="C924" s="209"/>
      <c r="D924" s="204" t="s">
        <v>200</v>
      </c>
      <c r="E924" s="210" t="s">
        <v>32</v>
      </c>
      <c r="F924" s="211" t="s">
        <v>264</v>
      </c>
      <c r="G924" s="209"/>
      <c r="H924" s="210" t="s">
        <v>32</v>
      </c>
      <c r="I924" s="212"/>
      <c r="J924" s="209"/>
      <c r="K924" s="209"/>
      <c r="L924" s="213"/>
      <c r="M924" s="214"/>
      <c r="N924" s="215"/>
      <c r="O924" s="215"/>
      <c r="P924" s="215"/>
      <c r="Q924" s="215"/>
      <c r="R924" s="215"/>
      <c r="S924" s="215"/>
      <c r="T924" s="216"/>
      <c r="AT924" s="217" t="s">
        <v>200</v>
      </c>
      <c r="AU924" s="217" t="s">
        <v>90</v>
      </c>
      <c r="AV924" s="13" t="s">
        <v>40</v>
      </c>
      <c r="AW924" s="13" t="s">
        <v>38</v>
      </c>
      <c r="AX924" s="13" t="s">
        <v>81</v>
      </c>
      <c r="AY924" s="217" t="s">
        <v>189</v>
      </c>
    </row>
    <row r="925" spans="1:65" s="13" customFormat="1" ht="10.199999999999999">
      <c r="B925" s="208"/>
      <c r="C925" s="209"/>
      <c r="D925" s="204" t="s">
        <v>200</v>
      </c>
      <c r="E925" s="210" t="s">
        <v>32</v>
      </c>
      <c r="F925" s="211" t="s">
        <v>202</v>
      </c>
      <c r="G925" s="209"/>
      <c r="H925" s="210" t="s">
        <v>32</v>
      </c>
      <c r="I925" s="212"/>
      <c r="J925" s="209"/>
      <c r="K925" s="209"/>
      <c r="L925" s="213"/>
      <c r="M925" s="214"/>
      <c r="N925" s="215"/>
      <c r="O925" s="215"/>
      <c r="P925" s="215"/>
      <c r="Q925" s="215"/>
      <c r="R925" s="215"/>
      <c r="S925" s="215"/>
      <c r="T925" s="216"/>
      <c r="AT925" s="217" t="s">
        <v>200</v>
      </c>
      <c r="AU925" s="217" t="s">
        <v>90</v>
      </c>
      <c r="AV925" s="13" t="s">
        <v>40</v>
      </c>
      <c r="AW925" s="13" t="s">
        <v>38</v>
      </c>
      <c r="AX925" s="13" t="s">
        <v>81</v>
      </c>
      <c r="AY925" s="217" t="s">
        <v>189</v>
      </c>
    </row>
    <row r="926" spans="1:65" s="13" customFormat="1" ht="10.199999999999999">
      <c r="B926" s="208"/>
      <c r="C926" s="209"/>
      <c r="D926" s="204" t="s">
        <v>200</v>
      </c>
      <c r="E926" s="210" t="s">
        <v>32</v>
      </c>
      <c r="F926" s="211" t="s">
        <v>297</v>
      </c>
      <c r="G926" s="209"/>
      <c r="H926" s="210" t="s">
        <v>32</v>
      </c>
      <c r="I926" s="212"/>
      <c r="J926" s="209"/>
      <c r="K926" s="209"/>
      <c r="L926" s="213"/>
      <c r="M926" s="214"/>
      <c r="N926" s="215"/>
      <c r="O926" s="215"/>
      <c r="P926" s="215"/>
      <c r="Q926" s="215"/>
      <c r="R926" s="215"/>
      <c r="S926" s="215"/>
      <c r="T926" s="216"/>
      <c r="AT926" s="217" t="s">
        <v>200</v>
      </c>
      <c r="AU926" s="217" t="s">
        <v>90</v>
      </c>
      <c r="AV926" s="13" t="s">
        <v>40</v>
      </c>
      <c r="AW926" s="13" t="s">
        <v>38</v>
      </c>
      <c r="AX926" s="13" t="s">
        <v>81</v>
      </c>
      <c r="AY926" s="217" t="s">
        <v>189</v>
      </c>
    </row>
    <row r="927" spans="1:65" s="14" customFormat="1" ht="10.199999999999999">
      <c r="B927" s="218"/>
      <c r="C927" s="219"/>
      <c r="D927" s="204" t="s">
        <v>200</v>
      </c>
      <c r="E927" s="220" t="s">
        <v>32</v>
      </c>
      <c r="F927" s="221" t="s">
        <v>1046</v>
      </c>
      <c r="G927" s="219"/>
      <c r="H927" s="222">
        <v>24.72</v>
      </c>
      <c r="I927" s="223"/>
      <c r="J927" s="219"/>
      <c r="K927" s="219"/>
      <c r="L927" s="224"/>
      <c r="M927" s="225"/>
      <c r="N927" s="226"/>
      <c r="O927" s="226"/>
      <c r="P927" s="226"/>
      <c r="Q927" s="226"/>
      <c r="R927" s="226"/>
      <c r="S927" s="226"/>
      <c r="T927" s="227"/>
      <c r="AT927" s="228" t="s">
        <v>200</v>
      </c>
      <c r="AU927" s="228" t="s">
        <v>90</v>
      </c>
      <c r="AV927" s="14" t="s">
        <v>90</v>
      </c>
      <c r="AW927" s="14" t="s">
        <v>38</v>
      </c>
      <c r="AX927" s="14" t="s">
        <v>81</v>
      </c>
      <c r="AY927" s="228" t="s">
        <v>189</v>
      </c>
    </row>
    <row r="928" spans="1:65" s="15" customFormat="1" ht="10.199999999999999">
      <c r="B928" s="229"/>
      <c r="C928" s="230"/>
      <c r="D928" s="204" t="s">
        <v>200</v>
      </c>
      <c r="E928" s="231" t="s">
        <v>32</v>
      </c>
      <c r="F928" s="232" t="s">
        <v>204</v>
      </c>
      <c r="G928" s="230"/>
      <c r="H928" s="233">
        <v>24.72</v>
      </c>
      <c r="I928" s="234"/>
      <c r="J928" s="230"/>
      <c r="K928" s="230"/>
      <c r="L928" s="235"/>
      <c r="M928" s="236"/>
      <c r="N928" s="237"/>
      <c r="O928" s="237"/>
      <c r="P928" s="237"/>
      <c r="Q928" s="237"/>
      <c r="R928" s="237"/>
      <c r="S928" s="237"/>
      <c r="T928" s="238"/>
      <c r="AT928" s="239" t="s">
        <v>200</v>
      </c>
      <c r="AU928" s="239" t="s">
        <v>90</v>
      </c>
      <c r="AV928" s="15" t="s">
        <v>196</v>
      </c>
      <c r="AW928" s="15" t="s">
        <v>38</v>
      </c>
      <c r="AX928" s="15" t="s">
        <v>40</v>
      </c>
      <c r="AY928" s="239" t="s">
        <v>189</v>
      </c>
    </row>
    <row r="929" spans="1:65" s="2" customFormat="1" ht="16.5" customHeight="1">
      <c r="A929" s="37"/>
      <c r="B929" s="38"/>
      <c r="C929" s="191" t="s">
        <v>1047</v>
      </c>
      <c r="D929" s="191" t="s">
        <v>191</v>
      </c>
      <c r="E929" s="192" t="s">
        <v>1048</v>
      </c>
      <c r="F929" s="193" t="s">
        <v>1049</v>
      </c>
      <c r="G929" s="194" t="s">
        <v>99</v>
      </c>
      <c r="H929" s="195">
        <v>24.72</v>
      </c>
      <c r="I929" s="196"/>
      <c r="J929" s="197">
        <f>ROUND(I929*H929,2)</f>
        <v>0</v>
      </c>
      <c r="K929" s="193" t="s">
        <v>195</v>
      </c>
      <c r="L929" s="42"/>
      <c r="M929" s="198" t="s">
        <v>32</v>
      </c>
      <c r="N929" s="199" t="s">
        <v>52</v>
      </c>
      <c r="O929" s="67"/>
      <c r="P929" s="200">
        <f>O929*H929</f>
        <v>0</v>
      </c>
      <c r="Q929" s="200">
        <v>2.5999999999999998E-4</v>
      </c>
      <c r="R929" s="200">
        <f>Q929*H929</f>
        <v>6.4271999999999992E-3</v>
      </c>
      <c r="S929" s="200">
        <v>0</v>
      </c>
      <c r="T929" s="201">
        <f>S929*H929</f>
        <v>0</v>
      </c>
      <c r="U929" s="37"/>
      <c r="V929" s="37"/>
      <c r="W929" s="37"/>
      <c r="X929" s="37"/>
      <c r="Y929" s="37"/>
      <c r="Z929" s="37"/>
      <c r="AA929" s="37"/>
      <c r="AB929" s="37"/>
      <c r="AC929" s="37"/>
      <c r="AD929" s="37"/>
      <c r="AE929" s="37"/>
      <c r="AR929" s="202" t="s">
        <v>285</v>
      </c>
      <c r="AT929" s="202" t="s">
        <v>191</v>
      </c>
      <c r="AU929" s="202" t="s">
        <v>90</v>
      </c>
      <c r="AY929" s="19" t="s">
        <v>189</v>
      </c>
      <c r="BE929" s="203">
        <f>IF(N929="základní",J929,0)</f>
        <v>0</v>
      </c>
      <c r="BF929" s="203">
        <f>IF(N929="snížená",J929,0)</f>
        <v>0</v>
      </c>
      <c r="BG929" s="203">
        <f>IF(N929="zákl. přenesená",J929,0)</f>
        <v>0</v>
      </c>
      <c r="BH929" s="203">
        <f>IF(N929="sníž. přenesená",J929,0)</f>
        <v>0</v>
      </c>
      <c r="BI929" s="203">
        <f>IF(N929="nulová",J929,0)</f>
        <v>0</v>
      </c>
      <c r="BJ929" s="19" t="s">
        <v>40</v>
      </c>
      <c r="BK929" s="203">
        <f>ROUND(I929*H929,2)</f>
        <v>0</v>
      </c>
      <c r="BL929" s="19" t="s">
        <v>285</v>
      </c>
      <c r="BM929" s="202" t="s">
        <v>1050</v>
      </c>
    </row>
    <row r="930" spans="1:65" s="2" customFormat="1" ht="16.5" customHeight="1">
      <c r="A930" s="37"/>
      <c r="B930" s="38"/>
      <c r="C930" s="191" t="s">
        <v>1051</v>
      </c>
      <c r="D930" s="191" t="s">
        <v>191</v>
      </c>
      <c r="E930" s="192" t="s">
        <v>1052</v>
      </c>
      <c r="F930" s="193" t="s">
        <v>1053</v>
      </c>
      <c r="G930" s="194" t="s">
        <v>194</v>
      </c>
      <c r="H930" s="195">
        <v>123.6</v>
      </c>
      <c r="I930" s="196"/>
      <c r="J930" s="197">
        <f>ROUND(I930*H930,2)</f>
        <v>0</v>
      </c>
      <c r="K930" s="193" t="s">
        <v>195</v>
      </c>
      <c r="L930" s="42"/>
      <c r="M930" s="198" t="s">
        <v>32</v>
      </c>
      <c r="N930" s="199" t="s">
        <v>52</v>
      </c>
      <c r="O930" s="67"/>
      <c r="P930" s="200">
        <f>O930*H930</f>
        <v>0</v>
      </c>
      <c r="Q930" s="200">
        <v>1.0000000000000001E-5</v>
      </c>
      <c r="R930" s="200">
        <f>Q930*H930</f>
        <v>1.2360000000000001E-3</v>
      </c>
      <c r="S930" s="200">
        <v>0</v>
      </c>
      <c r="T930" s="201">
        <f>S930*H930</f>
        <v>0</v>
      </c>
      <c r="U930" s="37"/>
      <c r="V930" s="37"/>
      <c r="W930" s="37"/>
      <c r="X930" s="37"/>
      <c r="Y930" s="37"/>
      <c r="Z930" s="37"/>
      <c r="AA930" s="37"/>
      <c r="AB930" s="37"/>
      <c r="AC930" s="37"/>
      <c r="AD930" s="37"/>
      <c r="AE930" s="37"/>
      <c r="AR930" s="202" t="s">
        <v>285</v>
      </c>
      <c r="AT930" s="202" t="s">
        <v>191</v>
      </c>
      <c r="AU930" s="202" t="s">
        <v>90</v>
      </c>
      <c r="AY930" s="19" t="s">
        <v>189</v>
      </c>
      <c r="BE930" s="203">
        <f>IF(N930="základní",J930,0)</f>
        <v>0</v>
      </c>
      <c r="BF930" s="203">
        <f>IF(N930="snížená",J930,0)</f>
        <v>0</v>
      </c>
      <c r="BG930" s="203">
        <f>IF(N930="zákl. přenesená",J930,0)</f>
        <v>0</v>
      </c>
      <c r="BH930" s="203">
        <f>IF(N930="sníž. přenesená",J930,0)</f>
        <v>0</v>
      </c>
      <c r="BI930" s="203">
        <f>IF(N930="nulová",J930,0)</f>
        <v>0</v>
      </c>
      <c r="BJ930" s="19" t="s">
        <v>40</v>
      </c>
      <c r="BK930" s="203">
        <f>ROUND(I930*H930,2)</f>
        <v>0</v>
      </c>
      <c r="BL930" s="19" t="s">
        <v>285</v>
      </c>
      <c r="BM930" s="202" t="s">
        <v>1054</v>
      </c>
    </row>
    <row r="931" spans="1:65" s="14" customFormat="1" ht="10.199999999999999">
      <c r="B931" s="218"/>
      <c r="C931" s="219"/>
      <c r="D931" s="204" t="s">
        <v>200</v>
      </c>
      <c r="E931" s="220" t="s">
        <v>32</v>
      </c>
      <c r="F931" s="221" t="s">
        <v>1055</v>
      </c>
      <c r="G931" s="219"/>
      <c r="H931" s="222">
        <v>123.6</v>
      </c>
      <c r="I931" s="223"/>
      <c r="J931" s="219"/>
      <c r="K931" s="219"/>
      <c r="L931" s="224"/>
      <c r="M931" s="225"/>
      <c r="N931" s="226"/>
      <c r="O931" s="226"/>
      <c r="P931" s="226"/>
      <c r="Q931" s="226"/>
      <c r="R931" s="226"/>
      <c r="S931" s="226"/>
      <c r="T931" s="227"/>
      <c r="AT931" s="228" t="s">
        <v>200</v>
      </c>
      <c r="AU931" s="228" t="s">
        <v>90</v>
      </c>
      <c r="AV931" s="14" t="s">
        <v>90</v>
      </c>
      <c r="AW931" s="14" t="s">
        <v>38</v>
      </c>
      <c r="AX931" s="14" t="s">
        <v>81</v>
      </c>
      <c r="AY931" s="228" t="s">
        <v>189</v>
      </c>
    </row>
    <row r="932" spans="1:65" s="15" customFormat="1" ht="10.199999999999999">
      <c r="B932" s="229"/>
      <c r="C932" s="230"/>
      <c r="D932" s="204" t="s">
        <v>200</v>
      </c>
      <c r="E932" s="231" t="s">
        <v>32</v>
      </c>
      <c r="F932" s="232" t="s">
        <v>204</v>
      </c>
      <c r="G932" s="230"/>
      <c r="H932" s="233">
        <v>123.6</v>
      </c>
      <c r="I932" s="234"/>
      <c r="J932" s="230"/>
      <c r="K932" s="230"/>
      <c r="L932" s="235"/>
      <c r="M932" s="236"/>
      <c r="N932" s="237"/>
      <c r="O932" s="237"/>
      <c r="P932" s="237"/>
      <c r="Q932" s="237"/>
      <c r="R932" s="237"/>
      <c r="S932" s="237"/>
      <c r="T932" s="238"/>
      <c r="AT932" s="239" t="s">
        <v>200</v>
      </c>
      <c r="AU932" s="239" t="s">
        <v>90</v>
      </c>
      <c r="AV932" s="15" t="s">
        <v>196</v>
      </c>
      <c r="AW932" s="15" t="s">
        <v>38</v>
      </c>
      <c r="AX932" s="15" t="s">
        <v>40</v>
      </c>
      <c r="AY932" s="239" t="s">
        <v>189</v>
      </c>
    </row>
    <row r="933" spans="1:65" s="2" customFormat="1" ht="21.75" customHeight="1">
      <c r="A933" s="37"/>
      <c r="B933" s="38"/>
      <c r="C933" s="191" t="s">
        <v>1056</v>
      </c>
      <c r="D933" s="191" t="s">
        <v>191</v>
      </c>
      <c r="E933" s="192" t="s">
        <v>1057</v>
      </c>
      <c r="F933" s="193" t="s">
        <v>1058</v>
      </c>
      <c r="G933" s="194" t="s">
        <v>421</v>
      </c>
      <c r="H933" s="195">
        <v>2.4E-2</v>
      </c>
      <c r="I933" s="196"/>
      <c r="J933" s="197">
        <f>ROUND(I933*H933,2)</f>
        <v>0</v>
      </c>
      <c r="K933" s="193" t="s">
        <v>195</v>
      </c>
      <c r="L933" s="42"/>
      <c r="M933" s="198" t="s">
        <v>32</v>
      </c>
      <c r="N933" s="199" t="s">
        <v>52</v>
      </c>
      <c r="O933" s="67"/>
      <c r="P933" s="200">
        <f>O933*H933</f>
        <v>0</v>
      </c>
      <c r="Q933" s="200">
        <v>0</v>
      </c>
      <c r="R933" s="200">
        <f>Q933*H933</f>
        <v>0</v>
      </c>
      <c r="S933" s="200">
        <v>0</v>
      </c>
      <c r="T933" s="201">
        <f>S933*H933</f>
        <v>0</v>
      </c>
      <c r="U933" s="37"/>
      <c r="V933" s="37"/>
      <c r="W933" s="37"/>
      <c r="X933" s="37"/>
      <c r="Y933" s="37"/>
      <c r="Z933" s="37"/>
      <c r="AA933" s="37"/>
      <c r="AB933" s="37"/>
      <c r="AC933" s="37"/>
      <c r="AD933" s="37"/>
      <c r="AE933" s="37"/>
      <c r="AR933" s="202" t="s">
        <v>285</v>
      </c>
      <c r="AT933" s="202" t="s">
        <v>191</v>
      </c>
      <c r="AU933" s="202" t="s">
        <v>90</v>
      </c>
      <c r="AY933" s="19" t="s">
        <v>189</v>
      </c>
      <c r="BE933" s="203">
        <f>IF(N933="základní",J933,0)</f>
        <v>0</v>
      </c>
      <c r="BF933" s="203">
        <f>IF(N933="snížená",J933,0)</f>
        <v>0</v>
      </c>
      <c r="BG933" s="203">
        <f>IF(N933="zákl. přenesená",J933,0)</f>
        <v>0</v>
      </c>
      <c r="BH933" s="203">
        <f>IF(N933="sníž. přenesená",J933,0)</f>
        <v>0</v>
      </c>
      <c r="BI933" s="203">
        <f>IF(N933="nulová",J933,0)</f>
        <v>0</v>
      </c>
      <c r="BJ933" s="19" t="s">
        <v>40</v>
      </c>
      <c r="BK933" s="203">
        <f>ROUND(I933*H933,2)</f>
        <v>0</v>
      </c>
      <c r="BL933" s="19" t="s">
        <v>285</v>
      </c>
      <c r="BM933" s="202" t="s">
        <v>1059</v>
      </c>
    </row>
    <row r="934" spans="1:65" s="2" customFormat="1" ht="86.4">
      <c r="A934" s="37"/>
      <c r="B934" s="38"/>
      <c r="C934" s="39"/>
      <c r="D934" s="204" t="s">
        <v>198</v>
      </c>
      <c r="E934" s="39"/>
      <c r="F934" s="205" t="s">
        <v>1060</v>
      </c>
      <c r="G934" s="39"/>
      <c r="H934" s="39"/>
      <c r="I934" s="112"/>
      <c r="J934" s="39"/>
      <c r="K934" s="39"/>
      <c r="L934" s="42"/>
      <c r="M934" s="206"/>
      <c r="N934" s="207"/>
      <c r="O934" s="67"/>
      <c r="P934" s="67"/>
      <c r="Q934" s="67"/>
      <c r="R934" s="67"/>
      <c r="S934" s="67"/>
      <c r="T934" s="68"/>
      <c r="U934" s="37"/>
      <c r="V934" s="37"/>
      <c r="W934" s="37"/>
      <c r="X934" s="37"/>
      <c r="Y934" s="37"/>
      <c r="Z934" s="37"/>
      <c r="AA934" s="37"/>
      <c r="AB934" s="37"/>
      <c r="AC934" s="37"/>
      <c r="AD934" s="37"/>
      <c r="AE934" s="37"/>
      <c r="AT934" s="19" t="s">
        <v>198</v>
      </c>
      <c r="AU934" s="19" t="s">
        <v>90</v>
      </c>
    </row>
    <row r="935" spans="1:65" s="2" customFormat="1" ht="21.75" customHeight="1">
      <c r="A935" s="37"/>
      <c r="B935" s="38"/>
      <c r="C935" s="191" t="s">
        <v>1061</v>
      </c>
      <c r="D935" s="191" t="s">
        <v>191</v>
      </c>
      <c r="E935" s="192" t="s">
        <v>1062</v>
      </c>
      <c r="F935" s="193" t="s">
        <v>1063</v>
      </c>
      <c r="G935" s="194" t="s">
        <v>421</v>
      </c>
      <c r="H935" s="195">
        <v>2.4E-2</v>
      </c>
      <c r="I935" s="196"/>
      <c r="J935" s="197">
        <f>ROUND(I935*H935,2)</f>
        <v>0</v>
      </c>
      <c r="K935" s="193" t="s">
        <v>195</v>
      </c>
      <c r="L935" s="42"/>
      <c r="M935" s="198" t="s">
        <v>32</v>
      </c>
      <c r="N935" s="199" t="s">
        <v>52</v>
      </c>
      <c r="O935" s="67"/>
      <c r="P935" s="200">
        <f>O935*H935</f>
        <v>0</v>
      </c>
      <c r="Q935" s="200">
        <v>0</v>
      </c>
      <c r="R935" s="200">
        <f>Q935*H935</f>
        <v>0</v>
      </c>
      <c r="S935" s="200">
        <v>0</v>
      </c>
      <c r="T935" s="201">
        <f>S935*H935</f>
        <v>0</v>
      </c>
      <c r="U935" s="37"/>
      <c r="V935" s="37"/>
      <c r="W935" s="37"/>
      <c r="X935" s="37"/>
      <c r="Y935" s="37"/>
      <c r="Z935" s="37"/>
      <c r="AA935" s="37"/>
      <c r="AB935" s="37"/>
      <c r="AC935" s="37"/>
      <c r="AD935" s="37"/>
      <c r="AE935" s="37"/>
      <c r="AR935" s="202" t="s">
        <v>285</v>
      </c>
      <c r="AT935" s="202" t="s">
        <v>191</v>
      </c>
      <c r="AU935" s="202" t="s">
        <v>90</v>
      </c>
      <c r="AY935" s="19" t="s">
        <v>189</v>
      </c>
      <c r="BE935" s="203">
        <f>IF(N935="základní",J935,0)</f>
        <v>0</v>
      </c>
      <c r="BF935" s="203">
        <f>IF(N935="snížená",J935,0)</f>
        <v>0</v>
      </c>
      <c r="BG935" s="203">
        <f>IF(N935="zákl. přenesená",J935,0)</f>
        <v>0</v>
      </c>
      <c r="BH935" s="203">
        <f>IF(N935="sníž. přenesená",J935,0)</f>
        <v>0</v>
      </c>
      <c r="BI935" s="203">
        <f>IF(N935="nulová",J935,0)</f>
        <v>0</v>
      </c>
      <c r="BJ935" s="19" t="s">
        <v>40</v>
      </c>
      <c r="BK935" s="203">
        <f>ROUND(I935*H935,2)</f>
        <v>0</v>
      </c>
      <c r="BL935" s="19" t="s">
        <v>285</v>
      </c>
      <c r="BM935" s="202" t="s">
        <v>1064</v>
      </c>
    </row>
    <row r="936" spans="1:65" s="2" customFormat="1" ht="86.4">
      <c r="A936" s="37"/>
      <c r="B936" s="38"/>
      <c r="C936" s="39"/>
      <c r="D936" s="204" t="s">
        <v>198</v>
      </c>
      <c r="E936" s="39"/>
      <c r="F936" s="205" t="s">
        <v>1060</v>
      </c>
      <c r="G936" s="39"/>
      <c r="H936" s="39"/>
      <c r="I936" s="112"/>
      <c r="J936" s="39"/>
      <c r="K936" s="39"/>
      <c r="L936" s="42"/>
      <c r="M936" s="206"/>
      <c r="N936" s="207"/>
      <c r="O936" s="67"/>
      <c r="P936" s="67"/>
      <c r="Q936" s="67"/>
      <c r="R936" s="67"/>
      <c r="S936" s="67"/>
      <c r="T936" s="68"/>
      <c r="U936" s="37"/>
      <c r="V936" s="37"/>
      <c r="W936" s="37"/>
      <c r="X936" s="37"/>
      <c r="Y936" s="37"/>
      <c r="Z936" s="37"/>
      <c r="AA936" s="37"/>
      <c r="AB936" s="37"/>
      <c r="AC936" s="37"/>
      <c r="AD936" s="37"/>
      <c r="AE936" s="37"/>
      <c r="AT936" s="19" t="s">
        <v>198</v>
      </c>
      <c r="AU936" s="19" t="s">
        <v>90</v>
      </c>
    </row>
    <row r="937" spans="1:65" s="12" customFormat="1" ht="25.95" customHeight="1">
      <c r="B937" s="175"/>
      <c r="C937" s="176"/>
      <c r="D937" s="177" t="s">
        <v>80</v>
      </c>
      <c r="E937" s="178" t="s">
        <v>1065</v>
      </c>
      <c r="F937" s="178" t="s">
        <v>1066</v>
      </c>
      <c r="G937" s="176"/>
      <c r="H937" s="176"/>
      <c r="I937" s="179"/>
      <c r="J937" s="180">
        <f>BK937</f>
        <v>0</v>
      </c>
      <c r="K937" s="176"/>
      <c r="L937" s="181"/>
      <c r="M937" s="182"/>
      <c r="N937" s="183"/>
      <c r="O937" s="183"/>
      <c r="P937" s="184">
        <f>SUM(P938:P959)</f>
        <v>0</v>
      </c>
      <c r="Q937" s="183"/>
      <c r="R937" s="184">
        <f>SUM(R938:R959)</f>
        <v>0</v>
      </c>
      <c r="S937" s="183"/>
      <c r="T937" s="185">
        <f>SUM(T938:T959)</f>
        <v>0</v>
      </c>
      <c r="AR937" s="186" t="s">
        <v>196</v>
      </c>
      <c r="AT937" s="187" t="s">
        <v>80</v>
      </c>
      <c r="AU937" s="187" t="s">
        <v>81</v>
      </c>
      <c r="AY937" s="186" t="s">
        <v>189</v>
      </c>
      <c r="BK937" s="188">
        <f>SUM(BK938:BK959)</f>
        <v>0</v>
      </c>
    </row>
    <row r="938" spans="1:65" s="2" customFormat="1" ht="16.5" customHeight="1">
      <c r="A938" s="37"/>
      <c r="B938" s="38"/>
      <c r="C938" s="191" t="s">
        <v>1067</v>
      </c>
      <c r="D938" s="191" t="s">
        <v>191</v>
      </c>
      <c r="E938" s="192" t="s">
        <v>1068</v>
      </c>
      <c r="F938" s="193" t="s">
        <v>1069</v>
      </c>
      <c r="G938" s="194" t="s">
        <v>1070</v>
      </c>
      <c r="H938" s="195">
        <v>106</v>
      </c>
      <c r="I938" s="196"/>
      <c r="J938" s="197">
        <f>ROUND(I938*H938,2)</f>
        <v>0</v>
      </c>
      <c r="K938" s="193" t="s">
        <v>195</v>
      </c>
      <c r="L938" s="42"/>
      <c r="M938" s="198" t="s">
        <v>32</v>
      </c>
      <c r="N938" s="199" t="s">
        <v>52</v>
      </c>
      <c r="O938" s="67"/>
      <c r="P938" s="200">
        <f>O938*H938</f>
        <v>0</v>
      </c>
      <c r="Q938" s="200">
        <v>0</v>
      </c>
      <c r="R938" s="200">
        <f>Q938*H938</f>
        <v>0</v>
      </c>
      <c r="S938" s="200">
        <v>0</v>
      </c>
      <c r="T938" s="201">
        <f>S938*H938</f>
        <v>0</v>
      </c>
      <c r="U938" s="37"/>
      <c r="V938" s="37"/>
      <c r="W938" s="37"/>
      <c r="X938" s="37"/>
      <c r="Y938" s="37"/>
      <c r="Z938" s="37"/>
      <c r="AA938" s="37"/>
      <c r="AB938" s="37"/>
      <c r="AC938" s="37"/>
      <c r="AD938" s="37"/>
      <c r="AE938" s="37"/>
      <c r="AR938" s="202" t="s">
        <v>1071</v>
      </c>
      <c r="AT938" s="202" t="s">
        <v>191</v>
      </c>
      <c r="AU938" s="202" t="s">
        <v>40</v>
      </c>
      <c r="AY938" s="19" t="s">
        <v>189</v>
      </c>
      <c r="BE938" s="203">
        <f>IF(N938="základní",J938,0)</f>
        <v>0</v>
      </c>
      <c r="BF938" s="203">
        <f>IF(N938="snížená",J938,0)</f>
        <v>0</v>
      </c>
      <c r="BG938" s="203">
        <f>IF(N938="zákl. přenesená",J938,0)</f>
        <v>0</v>
      </c>
      <c r="BH938" s="203">
        <f>IF(N938="sníž. přenesená",J938,0)</f>
        <v>0</v>
      </c>
      <c r="BI938" s="203">
        <f>IF(N938="nulová",J938,0)</f>
        <v>0</v>
      </c>
      <c r="BJ938" s="19" t="s">
        <v>40</v>
      </c>
      <c r="BK938" s="203">
        <f>ROUND(I938*H938,2)</f>
        <v>0</v>
      </c>
      <c r="BL938" s="19" t="s">
        <v>1071</v>
      </c>
      <c r="BM938" s="202" t="s">
        <v>1072</v>
      </c>
    </row>
    <row r="939" spans="1:65" s="13" customFormat="1" ht="10.199999999999999">
      <c r="B939" s="208"/>
      <c r="C939" s="209"/>
      <c r="D939" s="204" t="s">
        <v>200</v>
      </c>
      <c r="E939" s="210" t="s">
        <v>32</v>
      </c>
      <c r="F939" s="211" t="s">
        <v>1073</v>
      </c>
      <c r="G939" s="209"/>
      <c r="H939" s="210" t="s">
        <v>32</v>
      </c>
      <c r="I939" s="212"/>
      <c r="J939" s="209"/>
      <c r="K939" s="209"/>
      <c r="L939" s="213"/>
      <c r="M939" s="214"/>
      <c r="N939" s="215"/>
      <c r="O939" s="215"/>
      <c r="P939" s="215"/>
      <c r="Q939" s="215"/>
      <c r="R939" s="215"/>
      <c r="S939" s="215"/>
      <c r="T939" s="216"/>
      <c r="AT939" s="217" t="s">
        <v>200</v>
      </c>
      <c r="AU939" s="217" t="s">
        <v>40</v>
      </c>
      <c r="AV939" s="13" t="s">
        <v>40</v>
      </c>
      <c r="AW939" s="13" t="s">
        <v>38</v>
      </c>
      <c r="AX939" s="13" t="s">
        <v>81</v>
      </c>
      <c r="AY939" s="217" t="s">
        <v>189</v>
      </c>
    </row>
    <row r="940" spans="1:65" s="14" customFormat="1" ht="10.199999999999999">
      <c r="B940" s="218"/>
      <c r="C940" s="219"/>
      <c r="D940" s="204" t="s">
        <v>200</v>
      </c>
      <c r="E940" s="220" t="s">
        <v>32</v>
      </c>
      <c r="F940" s="221" t="s">
        <v>1074</v>
      </c>
      <c r="G940" s="219"/>
      <c r="H940" s="222">
        <v>32</v>
      </c>
      <c r="I940" s="223"/>
      <c r="J940" s="219"/>
      <c r="K940" s="219"/>
      <c r="L940" s="224"/>
      <c r="M940" s="225"/>
      <c r="N940" s="226"/>
      <c r="O940" s="226"/>
      <c r="P940" s="226"/>
      <c r="Q940" s="226"/>
      <c r="R940" s="226"/>
      <c r="S940" s="226"/>
      <c r="T940" s="227"/>
      <c r="AT940" s="228" t="s">
        <v>200</v>
      </c>
      <c r="AU940" s="228" t="s">
        <v>40</v>
      </c>
      <c r="AV940" s="14" t="s">
        <v>90</v>
      </c>
      <c r="AW940" s="14" t="s">
        <v>38</v>
      </c>
      <c r="AX940" s="14" t="s">
        <v>81</v>
      </c>
      <c r="AY940" s="228" t="s">
        <v>189</v>
      </c>
    </row>
    <row r="941" spans="1:65" s="14" customFormat="1" ht="10.199999999999999">
      <c r="B941" s="218"/>
      <c r="C941" s="219"/>
      <c r="D941" s="204" t="s">
        <v>200</v>
      </c>
      <c r="E941" s="220" t="s">
        <v>32</v>
      </c>
      <c r="F941" s="221" t="s">
        <v>1075</v>
      </c>
      <c r="G941" s="219"/>
      <c r="H941" s="222">
        <v>56</v>
      </c>
      <c r="I941" s="223"/>
      <c r="J941" s="219"/>
      <c r="K941" s="219"/>
      <c r="L941" s="224"/>
      <c r="M941" s="225"/>
      <c r="N941" s="226"/>
      <c r="O941" s="226"/>
      <c r="P941" s="226"/>
      <c r="Q941" s="226"/>
      <c r="R941" s="226"/>
      <c r="S941" s="226"/>
      <c r="T941" s="227"/>
      <c r="AT941" s="228" t="s">
        <v>200</v>
      </c>
      <c r="AU941" s="228" t="s">
        <v>40</v>
      </c>
      <c r="AV941" s="14" t="s">
        <v>90</v>
      </c>
      <c r="AW941" s="14" t="s">
        <v>38</v>
      </c>
      <c r="AX941" s="14" t="s">
        <v>81</v>
      </c>
      <c r="AY941" s="228" t="s">
        <v>189</v>
      </c>
    </row>
    <row r="942" spans="1:65" s="14" customFormat="1" ht="10.199999999999999">
      <c r="B942" s="218"/>
      <c r="C942" s="219"/>
      <c r="D942" s="204" t="s">
        <v>200</v>
      </c>
      <c r="E942" s="220" t="s">
        <v>32</v>
      </c>
      <c r="F942" s="221" t="s">
        <v>1076</v>
      </c>
      <c r="G942" s="219"/>
      <c r="H942" s="222">
        <v>2</v>
      </c>
      <c r="I942" s="223"/>
      <c r="J942" s="219"/>
      <c r="K942" s="219"/>
      <c r="L942" s="224"/>
      <c r="M942" s="225"/>
      <c r="N942" s="226"/>
      <c r="O942" s="226"/>
      <c r="P942" s="226"/>
      <c r="Q942" s="226"/>
      <c r="R942" s="226"/>
      <c r="S942" s="226"/>
      <c r="T942" s="227"/>
      <c r="AT942" s="228" t="s">
        <v>200</v>
      </c>
      <c r="AU942" s="228" t="s">
        <v>40</v>
      </c>
      <c r="AV942" s="14" t="s">
        <v>90</v>
      </c>
      <c r="AW942" s="14" t="s">
        <v>38</v>
      </c>
      <c r="AX942" s="14" t="s">
        <v>81</v>
      </c>
      <c r="AY942" s="228" t="s">
        <v>189</v>
      </c>
    </row>
    <row r="943" spans="1:65" s="14" customFormat="1" ht="10.199999999999999">
      <c r="B943" s="218"/>
      <c r="C943" s="219"/>
      <c r="D943" s="204" t="s">
        <v>200</v>
      </c>
      <c r="E943" s="220" t="s">
        <v>32</v>
      </c>
      <c r="F943" s="221" t="s">
        <v>1077</v>
      </c>
      <c r="G943" s="219"/>
      <c r="H943" s="222">
        <v>8</v>
      </c>
      <c r="I943" s="223"/>
      <c r="J943" s="219"/>
      <c r="K943" s="219"/>
      <c r="L943" s="224"/>
      <c r="M943" s="225"/>
      <c r="N943" s="226"/>
      <c r="O943" s="226"/>
      <c r="P943" s="226"/>
      <c r="Q943" s="226"/>
      <c r="R943" s="226"/>
      <c r="S943" s="226"/>
      <c r="T943" s="227"/>
      <c r="AT943" s="228" t="s">
        <v>200</v>
      </c>
      <c r="AU943" s="228" t="s">
        <v>40</v>
      </c>
      <c r="AV943" s="14" t="s">
        <v>90</v>
      </c>
      <c r="AW943" s="14" t="s">
        <v>38</v>
      </c>
      <c r="AX943" s="14" t="s">
        <v>81</v>
      </c>
      <c r="AY943" s="228" t="s">
        <v>189</v>
      </c>
    </row>
    <row r="944" spans="1:65" s="14" customFormat="1" ht="10.199999999999999">
      <c r="B944" s="218"/>
      <c r="C944" s="219"/>
      <c r="D944" s="204" t="s">
        <v>200</v>
      </c>
      <c r="E944" s="220" t="s">
        <v>32</v>
      </c>
      <c r="F944" s="221" t="s">
        <v>1078</v>
      </c>
      <c r="G944" s="219"/>
      <c r="H944" s="222">
        <v>8</v>
      </c>
      <c r="I944" s="223"/>
      <c r="J944" s="219"/>
      <c r="K944" s="219"/>
      <c r="L944" s="224"/>
      <c r="M944" s="225"/>
      <c r="N944" s="226"/>
      <c r="O944" s="226"/>
      <c r="P944" s="226"/>
      <c r="Q944" s="226"/>
      <c r="R944" s="226"/>
      <c r="S944" s="226"/>
      <c r="T944" s="227"/>
      <c r="AT944" s="228" t="s">
        <v>200</v>
      </c>
      <c r="AU944" s="228" t="s">
        <v>40</v>
      </c>
      <c r="AV944" s="14" t="s">
        <v>90</v>
      </c>
      <c r="AW944" s="14" t="s">
        <v>38</v>
      </c>
      <c r="AX944" s="14" t="s">
        <v>81</v>
      </c>
      <c r="AY944" s="228" t="s">
        <v>189</v>
      </c>
    </row>
    <row r="945" spans="1:65" s="15" customFormat="1" ht="10.199999999999999">
      <c r="B945" s="229"/>
      <c r="C945" s="230"/>
      <c r="D945" s="204" t="s">
        <v>200</v>
      </c>
      <c r="E945" s="231" t="s">
        <v>32</v>
      </c>
      <c r="F945" s="232" t="s">
        <v>204</v>
      </c>
      <c r="G945" s="230"/>
      <c r="H945" s="233">
        <v>106</v>
      </c>
      <c r="I945" s="234"/>
      <c r="J945" s="230"/>
      <c r="K945" s="230"/>
      <c r="L945" s="235"/>
      <c r="M945" s="236"/>
      <c r="N945" s="237"/>
      <c r="O945" s="237"/>
      <c r="P945" s="237"/>
      <c r="Q945" s="237"/>
      <c r="R945" s="237"/>
      <c r="S945" s="237"/>
      <c r="T945" s="238"/>
      <c r="AT945" s="239" t="s">
        <v>200</v>
      </c>
      <c r="AU945" s="239" t="s">
        <v>40</v>
      </c>
      <c r="AV945" s="15" t="s">
        <v>196</v>
      </c>
      <c r="AW945" s="15" t="s">
        <v>38</v>
      </c>
      <c r="AX945" s="15" t="s">
        <v>40</v>
      </c>
      <c r="AY945" s="239" t="s">
        <v>189</v>
      </c>
    </row>
    <row r="946" spans="1:65" s="2" customFormat="1" ht="16.5" customHeight="1">
      <c r="A946" s="37"/>
      <c r="B946" s="38"/>
      <c r="C946" s="191" t="s">
        <v>1079</v>
      </c>
      <c r="D946" s="191" t="s">
        <v>191</v>
      </c>
      <c r="E946" s="192" t="s">
        <v>1080</v>
      </c>
      <c r="F946" s="193" t="s">
        <v>1081</v>
      </c>
      <c r="G946" s="194" t="s">
        <v>1070</v>
      </c>
      <c r="H946" s="195">
        <v>106</v>
      </c>
      <c r="I946" s="196"/>
      <c r="J946" s="197">
        <f>ROUND(I946*H946,2)</f>
        <v>0</v>
      </c>
      <c r="K946" s="193" t="s">
        <v>195</v>
      </c>
      <c r="L946" s="42"/>
      <c r="M946" s="198" t="s">
        <v>32</v>
      </c>
      <c r="N946" s="199" t="s">
        <v>52</v>
      </c>
      <c r="O946" s="67"/>
      <c r="P946" s="200">
        <f>O946*H946</f>
        <v>0</v>
      </c>
      <c r="Q946" s="200">
        <v>0</v>
      </c>
      <c r="R946" s="200">
        <f>Q946*H946</f>
        <v>0</v>
      </c>
      <c r="S946" s="200">
        <v>0</v>
      </c>
      <c r="T946" s="201">
        <f>S946*H946</f>
        <v>0</v>
      </c>
      <c r="U946" s="37"/>
      <c r="V946" s="37"/>
      <c r="W946" s="37"/>
      <c r="X946" s="37"/>
      <c r="Y946" s="37"/>
      <c r="Z946" s="37"/>
      <c r="AA946" s="37"/>
      <c r="AB946" s="37"/>
      <c r="AC946" s="37"/>
      <c r="AD946" s="37"/>
      <c r="AE946" s="37"/>
      <c r="AR946" s="202" t="s">
        <v>1071</v>
      </c>
      <c r="AT946" s="202" t="s">
        <v>191</v>
      </c>
      <c r="AU946" s="202" t="s">
        <v>40</v>
      </c>
      <c r="AY946" s="19" t="s">
        <v>189</v>
      </c>
      <c r="BE946" s="203">
        <f>IF(N946="základní",J946,0)</f>
        <v>0</v>
      </c>
      <c r="BF946" s="203">
        <f>IF(N946="snížená",J946,0)</f>
        <v>0</v>
      </c>
      <c r="BG946" s="203">
        <f>IF(N946="zákl. přenesená",J946,0)</f>
        <v>0</v>
      </c>
      <c r="BH946" s="203">
        <f>IF(N946="sníž. přenesená",J946,0)</f>
        <v>0</v>
      </c>
      <c r="BI946" s="203">
        <f>IF(N946="nulová",J946,0)</f>
        <v>0</v>
      </c>
      <c r="BJ946" s="19" t="s">
        <v>40</v>
      </c>
      <c r="BK946" s="203">
        <f>ROUND(I946*H946,2)</f>
        <v>0</v>
      </c>
      <c r="BL946" s="19" t="s">
        <v>1071</v>
      </c>
      <c r="BM946" s="202" t="s">
        <v>1082</v>
      </c>
    </row>
    <row r="947" spans="1:65" s="13" customFormat="1" ht="10.199999999999999">
      <c r="B947" s="208"/>
      <c r="C947" s="209"/>
      <c r="D947" s="204" t="s">
        <v>200</v>
      </c>
      <c r="E947" s="210" t="s">
        <v>32</v>
      </c>
      <c r="F947" s="211" t="s">
        <v>1073</v>
      </c>
      <c r="G947" s="209"/>
      <c r="H947" s="210" t="s">
        <v>32</v>
      </c>
      <c r="I947" s="212"/>
      <c r="J947" s="209"/>
      <c r="K947" s="209"/>
      <c r="L947" s="213"/>
      <c r="M947" s="214"/>
      <c r="N947" s="215"/>
      <c r="O947" s="215"/>
      <c r="P947" s="215"/>
      <c r="Q947" s="215"/>
      <c r="R947" s="215"/>
      <c r="S947" s="215"/>
      <c r="T947" s="216"/>
      <c r="AT947" s="217" t="s">
        <v>200</v>
      </c>
      <c r="AU947" s="217" t="s">
        <v>40</v>
      </c>
      <c r="AV947" s="13" t="s">
        <v>40</v>
      </c>
      <c r="AW947" s="13" t="s">
        <v>38</v>
      </c>
      <c r="AX947" s="13" t="s">
        <v>81</v>
      </c>
      <c r="AY947" s="217" t="s">
        <v>189</v>
      </c>
    </row>
    <row r="948" spans="1:65" s="14" customFormat="1" ht="10.199999999999999">
      <c r="B948" s="218"/>
      <c r="C948" s="219"/>
      <c r="D948" s="204" t="s">
        <v>200</v>
      </c>
      <c r="E948" s="220" t="s">
        <v>32</v>
      </c>
      <c r="F948" s="221" t="s">
        <v>1074</v>
      </c>
      <c r="G948" s="219"/>
      <c r="H948" s="222">
        <v>32</v>
      </c>
      <c r="I948" s="223"/>
      <c r="J948" s="219"/>
      <c r="K948" s="219"/>
      <c r="L948" s="224"/>
      <c r="M948" s="225"/>
      <c r="N948" s="226"/>
      <c r="O948" s="226"/>
      <c r="P948" s="226"/>
      <c r="Q948" s="226"/>
      <c r="R948" s="226"/>
      <c r="S948" s="226"/>
      <c r="T948" s="227"/>
      <c r="AT948" s="228" t="s">
        <v>200</v>
      </c>
      <c r="AU948" s="228" t="s">
        <v>40</v>
      </c>
      <c r="AV948" s="14" t="s">
        <v>90</v>
      </c>
      <c r="AW948" s="14" t="s">
        <v>38</v>
      </c>
      <c r="AX948" s="14" t="s">
        <v>81</v>
      </c>
      <c r="AY948" s="228" t="s">
        <v>189</v>
      </c>
    </row>
    <row r="949" spans="1:65" s="14" customFormat="1" ht="10.199999999999999">
      <c r="B949" s="218"/>
      <c r="C949" s="219"/>
      <c r="D949" s="204" t="s">
        <v>200</v>
      </c>
      <c r="E949" s="220" t="s">
        <v>32</v>
      </c>
      <c r="F949" s="221" t="s">
        <v>1075</v>
      </c>
      <c r="G949" s="219"/>
      <c r="H949" s="222">
        <v>56</v>
      </c>
      <c r="I949" s="223"/>
      <c r="J949" s="219"/>
      <c r="K949" s="219"/>
      <c r="L949" s="224"/>
      <c r="M949" s="225"/>
      <c r="N949" s="226"/>
      <c r="O949" s="226"/>
      <c r="P949" s="226"/>
      <c r="Q949" s="226"/>
      <c r="R949" s="226"/>
      <c r="S949" s="226"/>
      <c r="T949" s="227"/>
      <c r="AT949" s="228" t="s">
        <v>200</v>
      </c>
      <c r="AU949" s="228" t="s">
        <v>40</v>
      </c>
      <c r="AV949" s="14" t="s">
        <v>90</v>
      </c>
      <c r="AW949" s="14" t="s">
        <v>38</v>
      </c>
      <c r="AX949" s="14" t="s">
        <v>81</v>
      </c>
      <c r="AY949" s="228" t="s">
        <v>189</v>
      </c>
    </row>
    <row r="950" spans="1:65" s="14" customFormat="1" ht="10.199999999999999">
      <c r="B950" s="218"/>
      <c r="C950" s="219"/>
      <c r="D950" s="204" t="s">
        <v>200</v>
      </c>
      <c r="E950" s="220" t="s">
        <v>32</v>
      </c>
      <c r="F950" s="221" t="s">
        <v>1076</v>
      </c>
      <c r="G950" s="219"/>
      <c r="H950" s="222">
        <v>2</v>
      </c>
      <c r="I950" s="223"/>
      <c r="J950" s="219"/>
      <c r="K950" s="219"/>
      <c r="L950" s="224"/>
      <c r="M950" s="225"/>
      <c r="N950" s="226"/>
      <c r="O950" s="226"/>
      <c r="P950" s="226"/>
      <c r="Q950" s="226"/>
      <c r="R950" s="226"/>
      <c r="S950" s="226"/>
      <c r="T950" s="227"/>
      <c r="AT950" s="228" t="s">
        <v>200</v>
      </c>
      <c r="AU950" s="228" t="s">
        <v>40</v>
      </c>
      <c r="AV950" s="14" t="s">
        <v>90</v>
      </c>
      <c r="AW950" s="14" t="s">
        <v>38</v>
      </c>
      <c r="AX950" s="14" t="s">
        <v>81</v>
      </c>
      <c r="AY950" s="228" t="s">
        <v>189</v>
      </c>
    </row>
    <row r="951" spans="1:65" s="14" customFormat="1" ht="10.199999999999999">
      <c r="B951" s="218"/>
      <c r="C951" s="219"/>
      <c r="D951" s="204" t="s">
        <v>200</v>
      </c>
      <c r="E951" s="220" t="s">
        <v>32</v>
      </c>
      <c r="F951" s="221" t="s">
        <v>1077</v>
      </c>
      <c r="G951" s="219"/>
      <c r="H951" s="222">
        <v>8</v>
      </c>
      <c r="I951" s="223"/>
      <c r="J951" s="219"/>
      <c r="K951" s="219"/>
      <c r="L951" s="224"/>
      <c r="M951" s="225"/>
      <c r="N951" s="226"/>
      <c r="O951" s="226"/>
      <c r="P951" s="226"/>
      <c r="Q951" s="226"/>
      <c r="R951" s="226"/>
      <c r="S951" s="226"/>
      <c r="T951" s="227"/>
      <c r="AT951" s="228" t="s">
        <v>200</v>
      </c>
      <c r="AU951" s="228" t="s">
        <v>40</v>
      </c>
      <c r="AV951" s="14" t="s">
        <v>90</v>
      </c>
      <c r="AW951" s="14" t="s">
        <v>38</v>
      </c>
      <c r="AX951" s="14" t="s">
        <v>81</v>
      </c>
      <c r="AY951" s="228" t="s">
        <v>189</v>
      </c>
    </row>
    <row r="952" spans="1:65" s="14" customFormat="1" ht="10.199999999999999">
      <c r="B952" s="218"/>
      <c r="C952" s="219"/>
      <c r="D952" s="204" t="s">
        <v>200</v>
      </c>
      <c r="E952" s="220" t="s">
        <v>32</v>
      </c>
      <c r="F952" s="221" t="s">
        <v>1078</v>
      </c>
      <c r="G952" s="219"/>
      <c r="H952" s="222">
        <v>8</v>
      </c>
      <c r="I952" s="223"/>
      <c r="J952" s="219"/>
      <c r="K952" s="219"/>
      <c r="L952" s="224"/>
      <c r="M952" s="225"/>
      <c r="N952" s="226"/>
      <c r="O952" s="226"/>
      <c r="P952" s="226"/>
      <c r="Q952" s="226"/>
      <c r="R952" s="226"/>
      <c r="S952" s="226"/>
      <c r="T952" s="227"/>
      <c r="AT952" s="228" t="s">
        <v>200</v>
      </c>
      <c r="AU952" s="228" t="s">
        <v>40</v>
      </c>
      <c r="AV952" s="14" t="s">
        <v>90</v>
      </c>
      <c r="AW952" s="14" t="s">
        <v>38</v>
      </c>
      <c r="AX952" s="14" t="s">
        <v>81</v>
      </c>
      <c r="AY952" s="228" t="s">
        <v>189</v>
      </c>
    </row>
    <row r="953" spans="1:65" s="15" customFormat="1" ht="10.199999999999999">
      <c r="B953" s="229"/>
      <c r="C953" s="230"/>
      <c r="D953" s="204" t="s">
        <v>200</v>
      </c>
      <c r="E953" s="231" t="s">
        <v>32</v>
      </c>
      <c r="F953" s="232" t="s">
        <v>204</v>
      </c>
      <c r="G953" s="230"/>
      <c r="H953" s="233">
        <v>106</v>
      </c>
      <c r="I953" s="234"/>
      <c r="J953" s="230"/>
      <c r="K953" s="230"/>
      <c r="L953" s="235"/>
      <c r="M953" s="236"/>
      <c r="N953" s="237"/>
      <c r="O953" s="237"/>
      <c r="P953" s="237"/>
      <c r="Q953" s="237"/>
      <c r="R953" s="237"/>
      <c r="S953" s="237"/>
      <c r="T953" s="238"/>
      <c r="AT953" s="239" t="s">
        <v>200</v>
      </c>
      <c r="AU953" s="239" t="s">
        <v>40</v>
      </c>
      <c r="AV953" s="15" t="s">
        <v>196</v>
      </c>
      <c r="AW953" s="15" t="s">
        <v>38</v>
      </c>
      <c r="AX953" s="15" t="s">
        <v>40</v>
      </c>
      <c r="AY953" s="239" t="s">
        <v>189</v>
      </c>
    </row>
    <row r="954" spans="1:65" s="2" customFormat="1" ht="16.5" customHeight="1">
      <c r="A954" s="37"/>
      <c r="B954" s="38"/>
      <c r="C954" s="191" t="s">
        <v>1083</v>
      </c>
      <c r="D954" s="191" t="s">
        <v>191</v>
      </c>
      <c r="E954" s="192" t="s">
        <v>1084</v>
      </c>
      <c r="F954" s="193" t="s">
        <v>1085</v>
      </c>
      <c r="G954" s="194" t="s">
        <v>1070</v>
      </c>
      <c r="H954" s="195">
        <v>96</v>
      </c>
      <c r="I954" s="196"/>
      <c r="J954" s="197">
        <f>ROUND(I954*H954,2)</f>
        <v>0</v>
      </c>
      <c r="K954" s="193" t="s">
        <v>195</v>
      </c>
      <c r="L954" s="42"/>
      <c r="M954" s="198" t="s">
        <v>32</v>
      </c>
      <c r="N954" s="199" t="s">
        <v>52</v>
      </c>
      <c r="O954" s="67"/>
      <c r="P954" s="200">
        <f>O954*H954</f>
        <v>0</v>
      </c>
      <c r="Q954" s="200">
        <v>0</v>
      </c>
      <c r="R954" s="200">
        <f>Q954*H954</f>
        <v>0</v>
      </c>
      <c r="S954" s="200">
        <v>0</v>
      </c>
      <c r="T954" s="201">
        <f>S954*H954</f>
        <v>0</v>
      </c>
      <c r="U954" s="37"/>
      <c r="V954" s="37"/>
      <c r="W954" s="37"/>
      <c r="X954" s="37"/>
      <c r="Y954" s="37"/>
      <c r="Z954" s="37"/>
      <c r="AA954" s="37"/>
      <c r="AB954" s="37"/>
      <c r="AC954" s="37"/>
      <c r="AD954" s="37"/>
      <c r="AE954" s="37"/>
      <c r="AR954" s="202" t="s">
        <v>1071</v>
      </c>
      <c r="AT954" s="202" t="s">
        <v>191</v>
      </c>
      <c r="AU954" s="202" t="s">
        <v>40</v>
      </c>
      <c r="AY954" s="19" t="s">
        <v>189</v>
      </c>
      <c r="BE954" s="203">
        <f>IF(N954="základní",J954,0)</f>
        <v>0</v>
      </c>
      <c r="BF954" s="203">
        <f>IF(N954="snížená",J954,0)</f>
        <v>0</v>
      </c>
      <c r="BG954" s="203">
        <f>IF(N954="zákl. přenesená",J954,0)</f>
        <v>0</v>
      </c>
      <c r="BH954" s="203">
        <f>IF(N954="sníž. přenesená",J954,0)</f>
        <v>0</v>
      </c>
      <c r="BI954" s="203">
        <f>IF(N954="nulová",J954,0)</f>
        <v>0</v>
      </c>
      <c r="BJ954" s="19" t="s">
        <v>40</v>
      </c>
      <c r="BK954" s="203">
        <f>ROUND(I954*H954,2)</f>
        <v>0</v>
      </c>
      <c r="BL954" s="19" t="s">
        <v>1071</v>
      </c>
      <c r="BM954" s="202" t="s">
        <v>1086</v>
      </c>
    </row>
    <row r="955" spans="1:65" s="2" customFormat="1" ht="19.2">
      <c r="A955" s="37"/>
      <c r="B955" s="38"/>
      <c r="C955" s="39"/>
      <c r="D955" s="204" t="s">
        <v>230</v>
      </c>
      <c r="E955" s="39"/>
      <c r="F955" s="205" t="s">
        <v>1087</v>
      </c>
      <c r="G955" s="39"/>
      <c r="H955" s="39"/>
      <c r="I955" s="112"/>
      <c r="J955" s="39"/>
      <c r="K955" s="39"/>
      <c r="L955" s="42"/>
      <c r="M955" s="206"/>
      <c r="N955" s="207"/>
      <c r="O955" s="67"/>
      <c r="P955" s="67"/>
      <c r="Q955" s="67"/>
      <c r="R955" s="67"/>
      <c r="S955" s="67"/>
      <c r="T955" s="68"/>
      <c r="U955" s="37"/>
      <c r="V955" s="37"/>
      <c r="W955" s="37"/>
      <c r="X955" s="37"/>
      <c r="Y955" s="37"/>
      <c r="Z955" s="37"/>
      <c r="AA955" s="37"/>
      <c r="AB955" s="37"/>
      <c r="AC955" s="37"/>
      <c r="AD955" s="37"/>
      <c r="AE955" s="37"/>
      <c r="AT955" s="19" t="s">
        <v>230</v>
      </c>
      <c r="AU955" s="19" t="s">
        <v>40</v>
      </c>
    </row>
    <row r="956" spans="1:65" s="14" customFormat="1" ht="10.199999999999999">
      <c r="B956" s="218"/>
      <c r="C956" s="219"/>
      <c r="D956" s="204" t="s">
        <v>200</v>
      </c>
      <c r="E956" s="220" t="s">
        <v>32</v>
      </c>
      <c r="F956" s="221" t="s">
        <v>1088</v>
      </c>
      <c r="G956" s="219"/>
      <c r="H956" s="222">
        <v>16</v>
      </c>
      <c r="I956" s="223"/>
      <c r="J956" s="219"/>
      <c r="K956" s="219"/>
      <c r="L956" s="224"/>
      <c r="M956" s="225"/>
      <c r="N956" s="226"/>
      <c r="O956" s="226"/>
      <c r="P956" s="226"/>
      <c r="Q956" s="226"/>
      <c r="R956" s="226"/>
      <c r="S956" s="226"/>
      <c r="T956" s="227"/>
      <c r="AT956" s="228" t="s">
        <v>200</v>
      </c>
      <c r="AU956" s="228" t="s">
        <v>40</v>
      </c>
      <c r="AV956" s="14" t="s">
        <v>90</v>
      </c>
      <c r="AW956" s="14" t="s">
        <v>38</v>
      </c>
      <c r="AX956" s="14" t="s">
        <v>81</v>
      </c>
      <c r="AY956" s="228" t="s">
        <v>189</v>
      </c>
    </row>
    <row r="957" spans="1:65" s="14" customFormat="1" ht="10.199999999999999">
      <c r="B957" s="218"/>
      <c r="C957" s="219"/>
      <c r="D957" s="204" t="s">
        <v>200</v>
      </c>
      <c r="E957" s="220" t="s">
        <v>32</v>
      </c>
      <c r="F957" s="221" t="s">
        <v>1089</v>
      </c>
      <c r="G957" s="219"/>
      <c r="H957" s="222">
        <v>64</v>
      </c>
      <c r="I957" s="223"/>
      <c r="J957" s="219"/>
      <c r="K957" s="219"/>
      <c r="L957" s="224"/>
      <c r="M957" s="225"/>
      <c r="N957" s="226"/>
      <c r="O957" s="226"/>
      <c r="P957" s="226"/>
      <c r="Q957" s="226"/>
      <c r="R957" s="226"/>
      <c r="S957" s="226"/>
      <c r="T957" s="227"/>
      <c r="AT957" s="228" t="s">
        <v>200</v>
      </c>
      <c r="AU957" s="228" t="s">
        <v>40</v>
      </c>
      <c r="AV957" s="14" t="s">
        <v>90</v>
      </c>
      <c r="AW957" s="14" t="s">
        <v>38</v>
      </c>
      <c r="AX957" s="14" t="s">
        <v>81</v>
      </c>
      <c r="AY957" s="228" t="s">
        <v>189</v>
      </c>
    </row>
    <row r="958" spans="1:65" s="14" customFormat="1" ht="10.199999999999999">
      <c r="B958" s="218"/>
      <c r="C958" s="219"/>
      <c r="D958" s="204" t="s">
        <v>200</v>
      </c>
      <c r="E958" s="220" t="s">
        <v>32</v>
      </c>
      <c r="F958" s="221" t="s">
        <v>1090</v>
      </c>
      <c r="G958" s="219"/>
      <c r="H958" s="222">
        <v>16</v>
      </c>
      <c r="I958" s="223"/>
      <c r="J958" s="219"/>
      <c r="K958" s="219"/>
      <c r="L958" s="224"/>
      <c r="M958" s="225"/>
      <c r="N958" s="226"/>
      <c r="O958" s="226"/>
      <c r="P958" s="226"/>
      <c r="Q958" s="226"/>
      <c r="R958" s="226"/>
      <c r="S958" s="226"/>
      <c r="T958" s="227"/>
      <c r="AT958" s="228" t="s">
        <v>200</v>
      </c>
      <c r="AU958" s="228" t="s">
        <v>40</v>
      </c>
      <c r="AV958" s="14" t="s">
        <v>90</v>
      </c>
      <c r="AW958" s="14" t="s">
        <v>38</v>
      </c>
      <c r="AX958" s="14" t="s">
        <v>81</v>
      </c>
      <c r="AY958" s="228" t="s">
        <v>189</v>
      </c>
    </row>
    <row r="959" spans="1:65" s="15" customFormat="1" ht="10.199999999999999">
      <c r="B959" s="229"/>
      <c r="C959" s="230"/>
      <c r="D959" s="204" t="s">
        <v>200</v>
      </c>
      <c r="E959" s="231" t="s">
        <v>32</v>
      </c>
      <c r="F959" s="232" t="s">
        <v>204</v>
      </c>
      <c r="G959" s="230"/>
      <c r="H959" s="233">
        <v>96</v>
      </c>
      <c r="I959" s="234"/>
      <c r="J959" s="230"/>
      <c r="K959" s="230"/>
      <c r="L959" s="235"/>
      <c r="M959" s="261"/>
      <c r="N959" s="262"/>
      <c r="O959" s="262"/>
      <c r="P959" s="262"/>
      <c r="Q959" s="262"/>
      <c r="R959" s="262"/>
      <c r="S959" s="262"/>
      <c r="T959" s="263"/>
      <c r="AT959" s="239" t="s">
        <v>200</v>
      </c>
      <c r="AU959" s="239" t="s">
        <v>40</v>
      </c>
      <c r="AV959" s="15" t="s">
        <v>196</v>
      </c>
      <c r="AW959" s="15" t="s">
        <v>38</v>
      </c>
      <c r="AX959" s="15" t="s">
        <v>40</v>
      </c>
      <c r="AY959" s="239" t="s">
        <v>189</v>
      </c>
    </row>
    <row r="960" spans="1:65" s="2" customFormat="1" ht="6.9" customHeight="1">
      <c r="A960" s="37"/>
      <c r="B960" s="50"/>
      <c r="C960" s="51"/>
      <c r="D960" s="51"/>
      <c r="E960" s="51"/>
      <c r="F960" s="51"/>
      <c r="G960" s="51"/>
      <c r="H960" s="51"/>
      <c r="I960" s="140"/>
      <c r="J960" s="51"/>
      <c r="K960" s="51"/>
      <c r="L960" s="42"/>
      <c r="M960" s="37"/>
      <c r="O960" s="37"/>
      <c r="P960" s="37"/>
      <c r="Q960" s="37"/>
      <c r="R960" s="37"/>
      <c r="S960" s="37"/>
      <c r="T960" s="37"/>
      <c r="U960" s="37"/>
      <c r="V960" s="37"/>
      <c r="W960" s="37"/>
      <c r="X960" s="37"/>
      <c r="Y960" s="37"/>
      <c r="Z960" s="37"/>
      <c r="AA960" s="37"/>
      <c r="AB960" s="37"/>
      <c r="AC960" s="37"/>
      <c r="AD960" s="37"/>
      <c r="AE960" s="37"/>
    </row>
  </sheetData>
  <sheetProtection algorithmName="SHA-512" hashValue="oCXKyN1ddg1n87Dj7LSOTDPi/BHCfruae18Qjc/nDuyKvKpVz5ma7ykvzkh2+tSwh9REES2x1VvLbB/SPrZcVw==" saltValue="/0C9574y0kyNr0RCNw2F0MnotdAoy0x4DR7vG8xs7QlAmBHpf6XFQ3upC5Qc2VgqrGtWwxAyU+m3QZ00Y/021w==" spinCount="100000" sheet="1" objects="1" scenarios="1" formatColumns="0" formatRows="0" autoFilter="0"/>
  <autoFilter ref="C91:K959" xr:uid="{00000000-0009-0000-0000-000001000000}"/>
  <mergeCells count="9">
    <mergeCell ref="E50:H50"/>
    <mergeCell ref="E82:H82"/>
    <mergeCell ref="E84:H84"/>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(MĚSTO-SFDI-UNATELNÉ NÁKLADY)&amp;CDOPAS s.r.o.&amp;RPOLOŽKOVÝ VÝKAZ VÝMĚR</oddHeader>
    <oddFooter>&amp;LSO 113 - Chodníky a vjezdy (uzant.náklady)&amp;CStrana &amp;P z &amp;N&amp;RPoložkový soupis prací</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43"/>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04"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04"/>
      <c r="L2" s="401"/>
      <c r="M2" s="401"/>
      <c r="N2" s="401"/>
      <c r="O2" s="401"/>
      <c r="P2" s="401"/>
      <c r="Q2" s="401"/>
      <c r="R2" s="401"/>
      <c r="S2" s="401"/>
      <c r="T2" s="401"/>
      <c r="U2" s="401"/>
      <c r="V2" s="401"/>
      <c r="AT2" s="19" t="s">
        <v>93</v>
      </c>
    </row>
    <row r="3" spans="1:46" s="1" customFormat="1" ht="6.9" customHeight="1">
      <c r="B3" s="106"/>
      <c r="C3" s="107"/>
      <c r="D3" s="107"/>
      <c r="E3" s="107"/>
      <c r="F3" s="107"/>
      <c r="G3" s="107"/>
      <c r="H3" s="107"/>
      <c r="I3" s="108"/>
      <c r="J3" s="107"/>
      <c r="K3" s="107"/>
      <c r="L3" s="22"/>
      <c r="AT3" s="19" t="s">
        <v>90</v>
      </c>
    </row>
    <row r="4" spans="1:46" s="1" customFormat="1" ht="24.9" customHeight="1">
      <c r="B4" s="22"/>
      <c r="D4" s="109" t="s">
        <v>105</v>
      </c>
      <c r="I4" s="104"/>
      <c r="L4" s="22"/>
      <c r="M4" s="110" t="s">
        <v>10</v>
      </c>
      <c r="AT4" s="19" t="s">
        <v>4</v>
      </c>
    </row>
    <row r="5" spans="1:46" s="1" customFormat="1" ht="6.9" customHeight="1">
      <c r="B5" s="22"/>
      <c r="I5" s="104"/>
      <c r="L5" s="22"/>
    </row>
    <row r="6" spans="1:46" s="1" customFormat="1" ht="12" customHeight="1">
      <c r="B6" s="22"/>
      <c r="D6" s="111" t="s">
        <v>16</v>
      </c>
      <c r="I6" s="104"/>
      <c r="L6" s="22"/>
    </row>
    <row r="7" spans="1:46" s="1" customFormat="1" ht="16.5" customHeight="1">
      <c r="B7" s="22"/>
      <c r="E7" s="402" t="str">
        <f>'Rekapitulace stavby'!K6</f>
        <v>BENEŠOV - DOPRAVNÍ OPATŘENÍ U NÁDRAŽÍ (město-SFDI-uznatelné náklady)</v>
      </c>
      <c r="F7" s="403"/>
      <c r="G7" s="403"/>
      <c r="H7" s="403"/>
      <c r="I7" s="104"/>
      <c r="L7" s="22"/>
    </row>
    <row r="8" spans="1:46" s="2" customFormat="1" ht="12" customHeight="1">
      <c r="A8" s="37"/>
      <c r="B8" s="42"/>
      <c r="C8" s="37"/>
      <c r="D8" s="111" t="s">
        <v>119</v>
      </c>
      <c r="E8" s="37"/>
      <c r="F8" s="37"/>
      <c r="G8" s="37"/>
      <c r="H8" s="37"/>
      <c r="I8" s="112"/>
      <c r="J8" s="37"/>
      <c r="K8" s="37"/>
      <c r="L8" s="113"/>
      <c r="S8" s="37"/>
      <c r="T8" s="37"/>
      <c r="U8" s="37"/>
      <c r="V8" s="37"/>
      <c r="W8" s="37"/>
      <c r="X8" s="37"/>
      <c r="Y8" s="37"/>
      <c r="Z8" s="37"/>
      <c r="AA8" s="37"/>
      <c r="AB8" s="37"/>
      <c r="AC8" s="37"/>
      <c r="AD8" s="37"/>
      <c r="AE8" s="37"/>
    </row>
    <row r="9" spans="1:46" s="2" customFormat="1" ht="16.5" customHeight="1">
      <c r="A9" s="37"/>
      <c r="B9" s="42"/>
      <c r="C9" s="37"/>
      <c r="D9" s="37"/>
      <c r="E9" s="404" t="s">
        <v>1091</v>
      </c>
      <c r="F9" s="405"/>
      <c r="G9" s="405"/>
      <c r="H9" s="405"/>
      <c r="I9" s="112"/>
      <c r="J9" s="37"/>
      <c r="K9" s="37"/>
      <c r="L9" s="113"/>
      <c r="S9" s="37"/>
      <c r="T9" s="37"/>
      <c r="U9" s="37"/>
      <c r="V9" s="37"/>
      <c r="W9" s="37"/>
      <c r="X9" s="37"/>
      <c r="Y9" s="37"/>
      <c r="Z9" s="37"/>
      <c r="AA9" s="37"/>
      <c r="AB9" s="37"/>
      <c r="AC9" s="37"/>
      <c r="AD9" s="37"/>
      <c r="AE9" s="37"/>
    </row>
    <row r="10" spans="1:46" s="2" customFormat="1" ht="10.199999999999999">
      <c r="A10" s="37"/>
      <c r="B10" s="42"/>
      <c r="C10" s="37"/>
      <c r="D10" s="37"/>
      <c r="E10" s="37"/>
      <c r="F10" s="37"/>
      <c r="G10" s="37"/>
      <c r="H10" s="37"/>
      <c r="I10" s="112"/>
      <c r="J10" s="37"/>
      <c r="K10" s="37"/>
      <c r="L10" s="113"/>
      <c r="S10" s="37"/>
      <c r="T10" s="37"/>
      <c r="U10" s="37"/>
      <c r="V10" s="37"/>
      <c r="W10" s="37"/>
      <c r="X10" s="37"/>
      <c r="Y10" s="37"/>
      <c r="Z10" s="37"/>
      <c r="AA10" s="37"/>
      <c r="AB10" s="37"/>
      <c r="AC10" s="37"/>
      <c r="AD10" s="37"/>
      <c r="AE10" s="37"/>
    </row>
    <row r="11" spans="1:46" s="2" customFormat="1" ht="12" customHeight="1">
      <c r="A11" s="37"/>
      <c r="B11" s="42"/>
      <c r="C11" s="37"/>
      <c r="D11" s="111" t="s">
        <v>18</v>
      </c>
      <c r="E11" s="37"/>
      <c r="F11" s="114" t="s">
        <v>19</v>
      </c>
      <c r="G11" s="37"/>
      <c r="H11" s="37"/>
      <c r="I11" s="115" t="s">
        <v>20</v>
      </c>
      <c r="J11" s="114" t="s">
        <v>32</v>
      </c>
      <c r="K11" s="37"/>
      <c r="L11" s="113"/>
      <c r="S11" s="37"/>
      <c r="T11" s="37"/>
      <c r="U11" s="37"/>
      <c r="V11" s="37"/>
      <c r="W11" s="37"/>
      <c r="X11" s="37"/>
      <c r="Y11" s="37"/>
      <c r="Z11" s="37"/>
      <c r="AA11" s="37"/>
      <c r="AB11" s="37"/>
      <c r="AC11" s="37"/>
      <c r="AD11" s="37"/>
      <c r="AE11" s="37"/>
    </row>
    <row r="12" spans="1:46" s="2" customFormat="1" ht="12" customHeight="1">
      <c r="A12" s="37"/>
      <c r="B12" s="42"/>
      <c r="C12" s="37"/>
      <c r="D12" s="111" t="s">
        <v>22</v>
      </c>
      <c r="E12" s="37"/>
      <c r="F12" s="114" t="s">
        <v>23</v>
      </c>
      <c r="G12" s="37"/>
      <c r="H12" s="37"/>
      <c r="I12" s="115" t="s">
        <v>24</v>
      </c>
      <c r="J12" s="116" t="str">
        <f>'Rekapitulace stavby'!AN8</f>
        <v>25. 9. 2019</v>
      </c>
      <c r="K12" s="37"/>
      <c r="L12" s="113"/>
      <c r="S12" s="37"/>
      <c r="T12" s="37"/>
      <c r="U12" s="37"/>
      <c r="V12" s="37"/>
      <c r="W12" s="37"/>
      <c r="X12" s="37"/>
      <c r="Y12" s="37"/>
      <c r="Z12" s="37"/>
      <c r="AA12" s="37"/>
      <c r="AB12" s="37"/>
      <c r="AC12" s="37"/>
      <c r="AD12" s="37"/>
      <c r="AE12" s="37"/>
    </row>
    <row r="13" spans="1:46" s="2" customFormat="1" ht="10.8" customHeight="1">
      <c r="A13" s="37"/>
      <c r="B13" s="42"/>
      <c r="C13" s="37"/>
      <c r="D13" s="37"/>
      <c r="E13" s="37"/>
      <c r="F13" s="37"/>
      <c r="G13" s="37"/>
      <c r="H13" s="37"/>
      <c r="I13" s="112"/>
      <c r="J13" s="37"/>
      <c r="K13" s="37"/>
      <c r="L13" s="113"/>
      <c r="S13" s="37"/>
      <c r="T13" s="37"/>
      <c r="U13" s="37"/>
      <c r="V13" s="37"/>
      <c r="W13" s="37"/>
      <c r="X13" s="37"/>
      <c r="Y13" s="37"/>
      <c r="Z13" s="37"/>
      <c r="AA13" s="37"/>
      <c r="AB13" s="37"/>
      <c r="AC13" s="37"/>
      <c r="AD13" s="37"/>
      <c r="AE13" s="37"/>
    </row>
    <row r="14" spans="1:46" s="2" customFormat="1" ht="12" customHeight="1">
      <c r="A14" s="37"/>
      <c r="B14" s="42"/>
      <c r="C14" s="37"/>
      <c r="D14" s="111" t="s">
        <v>30</v>
      </c>
      <c r="E14" s="37"/>
      <c r="F14" s="37"/>
      <c r="G14" s="37"/>
      <c r="H14" s="37"/>
      <c r="I14" s="115" t="s">
        <v>31</v>
      </c>
      <c r="J14" s="114" t="s">
        <v>32</v>
      </c>
      <c r="K14" s="37"/>
      <c r="L14" s="113"/>
      <c r="S14" s="37"/>
      <c r="T14" s="37"/>
      <c r="U14" s="37"/>
      <c r="V14" s="37"/>
      <c r="W14" s="37"/>
      <c r="X14" s="37"/>
      <c r="Y14" s="37"/>
      <c r="Z14" s="37"/>
      <c r="AA14" s="37"/>
      <c r="AB14" s="37"/>
      <c r="AC14" s="37"/>
      <c r="AD14" s="37"/>
      <c r="AE14" s="37"/>
    </row>
    <row r="15" spans="1:46" s="2" customFormat="1" ht="18" customHeight="1">
      <c r="A15" s="37"/>
      <c r="B15" s="42"/>
      <c r="C15" s="37"/>
      <c r="D15" s="37"/>
      <c r="E15" s="114" t="s">
        <v>33</v>
      </c>
      <c r="F15" s="37"/>
      <c r="G15" s="37"/>
      <c r="H15" s="37"/>
      <c r="I15" s="115" t="s">
        <v>34</v>
      </c>
      <c r="J15" s="114" t="s">
        <v>32</v>
      </c>
      <c r="K15" s="37"/>
      <c r="L15" s="113"/>
      <c r="S15" s="37"/>
      <c r="T15" s="37"/>
      <c r="U15" s="37"/>
      <c r="V15" s="37"/>
      <c r="W15" s="37"/>
      <c r="X15" s="37"/>
      <c r="Y15" s="37"/>
      <c r="Z15" s="37"/>
      <c r="AA15" s="37"/>
      <c r="AB15" s="37"/>
      <c r="AC15" s="37"/>
      <c r="AD15" s="37"/>
      <c r="AE15" s="37"/>
    </row>
    <row r="16" spans="1:46" s="2" customFormat="1" ht="6.9" customHeight="1">
      <c r="A16" s="37"/>
      <c r="B16" s="42"/>
      <c r="C16" s="37"/>
      <c r="D16" s="37"/>
      <c r="E16" s="37"/>
      <c r="F16" s="37"/>
      <c r="G16" s="37"/>
      <c r="H16" s="37"/>
      <c r="I16" s="112"/>
      <c r="J16" s="37"/>
      <c r="K16" s="37"/>
      <c r="L16" s="113"/>
      <c r="S16" s="37"/>
      <c r="T16" s="37"/>
      <c r="U16" s="37"/>
      <c r="V16" s="37"/>
      <c r="W16" s="37"/>
      <c r="X16" s="37"/>
      <c r="Y16" s="37"/>
      <c r="Z16" s="37"/>
      <c r="AA16" s="37"/>
      <c r="AB16" s="37"/>
      <c r="AC16" s="37"/>
      <c r="AD16" s="37"/>
      <c r="AE16" s="37"/>
    </row>
    <row r="17" spans="1:31" s="2" customFormat="1" ht="12" customHeight="1">
      <c r="A17" s="37"/>
      <c r="B17" s="42"/>
      <c r="C17" s="37"/>
      <c r="D17" s="111" t="s">
        <v>35</v>
      </c>
      <c r="E17" s="37"/>
      <c r="F17" s="37"/>
      <c r="G17" s="37"/>
      <c r="H17" s="37"/>
      <c r="I17" s="115" t="s">
        <v>31</v>
      </c>
      <c r="J17" s="32" t="str">
        <f>'Rekapitulace stavby'!AN13</f>
        <v>Vyplň údaj</v>
      </c>
      <c r="K17" s="37"/>
      <c r="L17" s="113"/>
      <c r="S17" s="37"/>
      <c r="T17" s="37"/>
      <c r="U17" s="37"/>
      <c r="V17" s="37"/>
      <c r="W17" s="37"/>
      <c r="X17" s="37"/>
      <c r="Y17" s="37"/>
      <c r="Z17" s="37"/>
      <c r="AA17" s="37"/>
      <c r="AB17" s="37"/>
      <c r="AC17" s="37"/>
      <c r="AD17" s="37"/>
      <c r="AE17" s="37"/>
    </row>
    <row r="18" spans="1:31" s="2" customFormat="1" ht="18" customHeight="1">
      <c r="A18" s="37"/>
      <c r="B18" s="42"/>
      <c r="C18" s="37"/>
      <c r="D18" s="37"/>
      <c r="E18" s="406" t="str">
        <f>'Rekapitulace stavby'!E14</f>
        <v>Vyplň údaj</v>
      </c>
      <c r="F18" s="407"/>
      <c r="G18" s="407"/>
      <c r="H18" s="407"/>
      <c r="I18" s="115" t="s">
        <v>34</v>
      </c>
      <c r="J18" s="32" t="str">
        <f>'Rekapitulace stavby'!AN14</f>
        <v>Vyplň údaj</v>
      </c>
      <c r="K18" s="37"/>
      <c r="L18" s="113"/>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2"/>
      <c r="J19" s="37"/>
      <c r="K19" s="37"/>
      <c r="L19" s="113"/>
      <c r="S19" s="37"/>
      <c r="T19" s="37"/>
      <c r="U19" s="37"/>
      <c r="V19" s="37"/>
      <c r="W19" s="37"/>
      <c r="X19" s="37"/>
      <c r="Y19" s="37"/>
      <c r="Z19" s="37"/>
      <c r="AA19" s="37"/>
      <c r="AB19" s="37"/>
      <c r="AC19" s="37"/>
      <c r="AD19" s="37"/>
      <c r="AE19" s="37"/>
    </row>
    <row r="20" spans="1:31" s="2" customFormat="1" ht="12" customHeight="1">
      <c r="A20" s="37"/>
      <c r="B20" s="42"/>
      <c r="C20" s="37"/>
      <c r="D20" s="111" t="s">
        <v>37</v>
      </c>
      <c r="E20" s="37"/>
      <c r="F20" s="37"/>
      <c r="G20" s="37"/>
      <c r="H20" s="37"/>
      <c r="I20" s="115" t="s">
        <v>31</v>
      </c>
      <c r="J20" s="114" t="s">
        <v>32</v>
      </c>
      <c r="K20" s="37"/>
      <c r="L20" s="113"/>
      <c r="S20" s="37"/>
      <c r="T20" s="37"/>
      <c r="U20" s="37"/>
      <c r="V20" s="37"/>
      <c r="W20" s="37"/>
      <c r="X20" s="37"/>
      <c r="Y20" s="37"/>
      <c r="Z20" s="37"/>
      <c r="AA20" s="37"/>
      <c r="AB20" s="37"/>
      <c r="AC20" s="37"/>
      <c r="AD20" s="37"/>
      <c r="AE20" s="37"/>
    </row>
    <row r="21" spans="1:31" s="2" customFormat="1" ht="18" customHeight="1">
      <c r="A21" s="37"/>
      <c r="B21" s="42"/>
      <c r="C21" s="37"/>
      <c r="D21" s="37"/>
      <c r="E21" s="114" t="s">
        <v>39</v>
      </c>
      <c r="F21" s="37"/>
      <c r="G21" s="37"/>
      <c r="H21" s="37"/>
      <c r="I21" s="115" t="s">
        <v>34</v>
      </c>
      <c r="J21" s="114" t="s">
        <v>32</v>
      </c>
      <c r="K21" s="37"/>
      <c r="L21" s="113"/>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2"/>
      <c r="J22" s="37"/>
      <c r="K22" s="37"/>
      <c r="L22" s="113"/>
      <c r="S22" s="37"/>
      <c r="T22" s="37"/>
      <c r="U22" s="37"/>
      <c r="V22" s="37"/>
      <c r="W22" s="37"/>
      <c r="X22" s="37"/>
      <c r="Y22" s="37"/>
      <c r="Z22" s="37"/>
      <c r="AA22" s="37"/>
      <c r="AB22" s="37"/>
      <c r="AC22" s="37"/>
      <c r="AD22" s="37"/>
      <c r="AE22" s="37"/>
    </row>
    <row r="23" spans="1:31" s="2" customFormat="1" ht="12" customHeight="1">
      <c r="A23" s="37"/>
      <c r="B23" s="42"/>
      <c r="C23" s="37"/>
      <c r="D23" s="111" t="s">
        <v>41</v>
      </c>
      <c r="E23" s="37"/>
      <c r="F23" s="37"/>
      <c r="G23" s="37"/>
      <c r="H23" s="37"/>
      <c r="I23" s="115" t="s">
        <v>31</v>
      </c>
      <c r="J23" s="114" t="s">
        <v>42</v>
      </c>
      <c r="K23" s="37"/>
      <c r="L23" s="113"/>
      <c r="S23" s="37"/>
      <c r="T23" s="37"/>
      <c r="U23" s="37"/>
      <c r="V23" s="37"/>
      <c r="W23" s="37"/>
      <c r="X23" s="37"/>
      <c r="Y23" s="37"/>
      <c r="Z23" s="37"/>
      <c r="AA23" s="37"/>
      <c r="AB23" s="37"/>
      <c r="AC23" s="37"/>
      <c r="AD23" s="37"/>
      <c r="AE23" s="37"/>
    </row>
    <row r="24" spans="1:31" s="2" customFormat="1" ht="18" customHeight="1">
      <c r="A24" s="37"/>
      <c r="B24" s="42"/>
      <c r="C24" s="37"/>
      <c r="D24" s="37"/>
      <c r="E24" s="114" t="s">
        <v>44</v>
      </c>
      <c r="F24" s="37"/>
      <c r="G24" s="37"/>
      <c r="H24" s="37"/>
      <c r="I24" s="115" t="s">
        <v>34</v>
      </c>
      <c r="J24" s="114" t="s">
        <v>32</v>
      </c>
      <c r="K24" s="37"/>
      <c r="L24" s="113"/>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2"/>
      <c r="J25" s="37"/>
      <c r="K25" s="37"/>
      <c r="L25" s="113"/>
      <c r="S25" s="37"/>
      <c r="T25" s="37"/>
      <c r="U25" s="37"/>
      <c r="V25" s="37"/>
      <c r="W25" s="37"/>
      <c r="X25" s="37"/>
      <c r="Y25" s="37"/>
      <c r="Z25" s="37"/>
      <c r="AA25" s="37"/>
      <c r="AB25" s="37"/>
      <c r="AC25" s="37"/>
      <c r="AD25" s="37"/>
      <c r="AE25" s="37"/>
    </row>
    <row r="26" spans="1:31" s="2" customFormat="1" ht="12" customHeight="1">
      <c r="A26" s="37"/>
      <c r="B26" s="42"/>
      <c r="C26" s="37"/>
      <c r="D26" s="111" t="s">
        <v>45</v>
      </c>
      <c r="E26" s="37"/>
      <c r="F26" s="37"/>
      <c r="G26" s="37"/>
      <c r="H26" s="37"/>
      <c r="I26" s="112"/>
      <c r="J26" s="37"/>
      <c r="K26" s="37"/>
      <c r="L26" s="113"/>
      <c r="S26" s="37"/>
      <c r="T26" s="37"/>
      <c r="U26" s="37"/>
      <c r="V26" s="37"/>
      <c r="W26" s="37"/>
      <c r="X26" s="37"/>
      <c r="Y26" s="37"/>
      <c r="Z26" s="37"/>
      <c r="AA26" s="37"/>
      <c r="AB26" s="37"/>
      <c r="AC26" s="37"/>
      <c r="AD26" s="37"/>
      <c r="AE26" s="37"/>
    </row>
    <row r="27" spans="1:31" s="8" customFormat="1" ht="47.25" customHeight="1">
      <c r="A27" s="117"/>
      <c r="B27" s="118"/>
      <c r="C27" s="117"/>
      <c r="D27" s="117"/>
      <c r="E27" s="408" t="s">
        <v>46</v>
      </c>
      <c r="F27" s="408"/>
      <c r="G27" s="408"/>
      <c r="H27" s="408"/>
      <c r="I27" s="119"/>
      <c r="J27" s="117"/>
      <c r="K27" s="117"/>
      <c r="L27" s="120"/>
      <c r="S27" s="117"/>
      <c r="T27" s="117"/>
      <c r="U27" s="117"/>
      <c r="V27" s="117"/>
      <c r="W27" s="117"/>
      <c r="X27" s="117"/>
      <c r="Y27" s="117"/>
      <c r="Z27" s="117"/>
      <c r="AA27" s="117"/>
      <c r="AB27" s="117"/>
      <c r="AC27" s="117"/>
      <c r="AD27" s="117"/>
      <c r="AE27" s="117"/>
    </row>
    <row r="28" spans="1:31" s="2" customFormat="1" ht="6.9" customHeight="1">
      <c r="A28" s="37"/>
      <c r="B28" s="42"/>
      <c r="C28" s="37"/>
      <c r="D28" s="37"/>
      <c r="E28" s="37"/>
      <c r="F28" s="37"/>
      <c r="G28" s="37"/>
      <c r="H28" s="37"/>
      <c r="I28" s="112"/>
      <c r="J28" s="37"/>
      <c r="K28" s="37"/>
      <c r="L28" s="113"/>
      <c r="S28" s="37"/>
      <c r="T28" s="37"/>
      <c r="U28" s="37"/>
      <c r="V28" s="37"/>
      <c r="W28" s="37"/>
      <c r="X28" s="37"/>
      <c r="Y28" s="37"/>
      <c r="Z28" s="37"/>
      <c r="AA28" s="37"/>
      <c r="AB28" s="37"/>
      <c r="AC28" s="37"/>
      <c r="AD28" s="37"/>
      <c r="AE28" s="37"/>
    </row>
    <row r="29" spans="1:31" s="2" customFormat="1" ht="6.9" customHeight="1">
      <c r="A29" s="37"/>
      <c r="B29" s="42"/>
      <c r="C29" s="37"/>
      <c r="D29" s="121"/>
      <c r="E29" s="121"/>
      <c r="F29" s="121"/>
      <c r="G29" s="121"/>
      <c r="H29" s="121"/>
      <c r="I29" s="122"/>
      <c r="J29" s="121"/>
      <c r="K29" s="121"/>
      <c r="L29" s="113"/>
      <c r="S29" s="37"/>
      <c r="T29" s="37"/>
      <c r="U29" s="37"/>
      <c r="V29" s="37"/>
      <c r="W29" s="37"/>
      <c r="X29" s="37"/>
      <c r="Y29" s="37"/>
      <c r="Z29" s="37"/>
      <c r="AA29" s="37"/>
      <c r="AB29" s="37"/>
      <c r="AC29" s="37"/>
      <c r="AD29" s="37"/>
      <c r="AE29" s="37"/>
    </row>
    <row r="30" spans="1:31" s="2" customFormat="1" ht="25.35" customHeight="1">
      <c r="A30" s="37"/>
      <c r="B30" s="42"/>
      <c r="C30" s="37"/>
      <c r="D30" s="123" t="s">
        <v>47</v>
      </c>
      <c r="E30" s="37"/>
      <c r="F30" s="37"/>
      <c r="G30" s="37"/>
      <c r="H30" s="37"/>
      <c r="I30" s="112"/>
      <c r="J30" s="124">
        <f>ROUND(J82, 0)</f>
        <v>0</v>
      </c>
      <c r="K30" s="37"/>
      <c r="L30" s="113"/>
      <c r="S30" s="37"/>
      <c r="T30" s="37"/>
      <c r="U30" s="37"/>
      <c r="V30" s="37"/>
      <c r="W30" s="37"/>
      <c r="X30" s="37"/>
      <c r="Y30" s="37"/>
      <c r="Z30" s="37"/>
      <c r="AA30" s="37"/>
      <c r="AB30" s="37"/>
      <c r="AC30" s="37"/>
      <c r="AD30" s="37"/>
      <c r="AE30" s="37"/>
    </row>
    <row r="31" spans="1:31" s="2" customFormat="1" ht="6.9" customHeight="1">
      <c r="A31" s="37"/>
      <c r="B31" s="42"/>
      <c r="C31" s="37"/>
      <c r="D31" s="121"/>
      <c r="E31" s="121"/>
      <c r="F31" s="121"/>
      <c r="G31" s="121"/>
      <c r="H31" s="121"/>
      <c r="I31" s="122"/>
      <c r="J31" s="121"/>
      <c r="K31" s="121"/>
      <c r="L31" s="113"/>
      <c r="S31" s="37"/>
      <c r="T31" s="37"/>
      <c r="U31" s="37"/>
      <c r="V31" s="37"/>
      <c r="W31" s="37"/>
      <c r="X31" s="37"/>
      <c r="Y31" s="37"/>
      <c r="Z31" s="37"/>
      <c r="AA31" s="37"/>
      <c r="AB31" s="37"/>
      <c r="AC31" s="37"/>
      <c r="AD31" s="37"/>
      <c r="AE31" s="37"/>
    </row>
    <row r="32" spans="1:31" s="2" customFormat="1" ht="14.4" customHeight="1">
      <c r="A32" s="37"/>
      <c r="B32" s="42"/>
      <c r="C32" s="37"/>
      <c r="D32" s="37"/>
      <c r="E32" s="37"/>
      <c r="F32" s="125" t="s">
        <v>49</v>
      </c>
      <c r="G32" s="37"/>
      <c r="H32" s="37"/>
      <c r="I32" s="126" t="s">
        <v>48</v>
      </c>
      <c r="J32" s="125" t="s">
        <v>50</v>
      </c>
      <c r="K32" s="37"/>
      <c r="L32" s="113"/>
      <c r="S32" s="37"/>
      <c r="T32" s="37"/>
      <c r="U32" s="37"/>
      <c r="V32" s="37"/>
      <c r="W32" s="37"/>
      <c r="X32" s="37"/>
      <c r="Y32" s="37"/>
      <c r="Z32" s="37"/>
      <c r="AA32" s="37"/>
      <c r="AB32" s="37"/>
      <c r="AC32" s="37"/>
      <c r="AD32" s="37"/>
      <c r="AE32" s="37"/>
    </row>
    <row r="33" spans="1:31" s="2" customFormat="1" ht="14.4" customHeight="1">
      <c r="A33" s="37"/>
      <c r="B33" s="42"/>
      <c r="C33" s="37"/>
      <c r="D33" s="127" t="s">
        <v>51</v>
      </c>
      <c r="E33" s="111" t="s">
        <v>52</v>
      </c>
      <c r="F33" s="128">
        <f>ROUND((SUM(BE82:BE142)),  0)</f>
        <v>0</v>
      </c>
      <c r="G33" s="37"/>
      <c r="H33" s="37"/>
      <c r="I33" s="129">
        <v>0.21</v>
      </c>
      <c r="J33" s="128">
        <f>ROUND(((SUM(BE82:BE142))*I33),  0)</f>
        <v>0</v>
      </c>
      <c r="K33" s="37"/>
      <c r="L33" s="113"/>
      <c r="S33" s="37"/>
      <c r="T33" s="37"/>
      <c r="U33" s="37"/>
      <c r="V33" s="37"/>
      <c r="W33" s="37"/>
      <c r="X33" s="37"/>
      <c r="Y33" s="37"/>
      <c r="Z33" s="37"/>
      <c r="AA33" s="37"/>
      <c r="AB33" s="37"/>
      <c r="AC33" s="37"/>
      <c r="AD33" s="37"/>
      <c r="AE33" s="37"/>
    </row>
    <row r="34" spans="1:31" s="2" customFormat="1" ht="14.4" customHeight="1">
      <c r="A34" s="37"/>
      <c r="B34" s="42"/>
      <c r="C34" s="37"/>
      <c r="D34" s="37"/>
      <c r="E34" s="111" t="s">
        <v>53</v>
      </c>
      <c r="F34" s="128">
        <f>ROUND((SUM(BF82:BF142)),  0)</f>
        <v>0</v>
      </c>
      <c r="G34" s="37"/>
      <c r="H34" s="37"/>
      <c r="I34" s="129">
        <v>0.15</v>
      </c>
      <c r="J34" s="128">
        <f>ROUND(((SUM(BF82:BF142))*I34),  0)</f>
        <v>0</v>
      </c>
      <c r="K34" s="37"/>
      <c r="L34" s="113"/>
      <c r="S34" s="37"/>
      <c r="T34" s="37"/>
      <c r="U34" s="37"/>
      <c r="V34" s="37"/>
      <c r="W34" s="37"/>
      <c r="X34" s="37"/>
      <c r="Y34" s="37"/>
      <c r="Z34" s="37"/>
      <c r="AA34" s="37"/>
      <c r="AB34" s="37"/>
      <c r="AC34" s="37"/>
      <c r="AD34" s="37"/>
      <c r="AE34" s="37"/>
    </row>
    <row r="35" spans="1:31" s="2" customFormat="1" ht="14.4" hidden="1" customHeight="1">
      <c r="A35" s="37"/>
      <c r="B35" s="42"/>
      <c r="C35" s="37"/>
      <c r="D35" s="37"/>
      <c r="E35" s="111" t="s">
        <v>54</v>
      </c>
      <c r="F35" s="128">
        <f>ROUND((SUM(BG82:BG142)),  0)</f>
        <v>0</v>
      </c>
      <c r="G35" s="37"/>
      <c r="H35" s="37"/>
      <c r="I35" s="129">
        <v>0.21</v>
      </c>
      <c r="J35" s="128">
        <f>0</f>
        <v>0</v>
      </c>
      <c r="K35" s="37"/>
      <c r="L35" s="113"/>
      <c r="S35" s="37"/>
      <c r="T35" s="37"/>
      <c r="U35" s="37"/>
      <c r="V35" s="37"/>
      <c r="W35" s="37"/>
      <c r="X35" s="37"/>
      <c r="Y35" s="37"/>
      <c r="Z35" s="37"/>
      <c r="AA35" s="37"/>
      <c r="AB35" s="37"/>
      <c r="AC35" s="37"/>
      <c r="AD35" s="37"/>
      <c r="AE35" s="37"/>
    </row>
    <row r="36" spans="1:31" s="2" customFormat="1" ht="14.4" hidden="1" customHeight="1">
      <c r="A36" s="37"/>
      <c r="B36" s="42"/>
      <c r="C36" s="37"/>
      <c r="D36" s="37"/>
      <c r="E36" s="111" t="s">
        <v>55</v>
      </c>
      <c r="F36" s="128">
        <f>ROUND((SUM(BH82:BH142)),  0)</f>
        <v>0</v>
      </c>
      <c r="G36" s="37"/>
      <c r="H36" s="37"/>
      <c r="I36" s="129">
        <v>0.15</v>
      </c>
      <c r="J36" s="128">
        <f>0</f>
        <v>0</v>
      </c>
      <c r="K36" s="37"/>
      <c r="L36" s="113"/>
      <c r="S36" s="37"/>
      <c r="T36" s="37"/>
      <c r="U36" s="37"/>
      <c r="V36" s="37"/>
      <c r="W36" s="37"/>
      <c r="X36" s="37"/>
      <c r="Y36" s="37"/>
      <c r="Z36" s="37"/>
      <c r="AA36" s="37"/>
      <c r="AB36" s="37"/>
      <c r="AC36" s="37"/>
      <c r="AD36" s="37"/>
      <c r="AE36" s="37"/>
    </row>
    <row r="37" spans="1:31" s="2" customFormat="1" ht="14.4" hidden="1" customHeight="1">
      <c r="A37" s="37"/>
      <c r="B37" s="42"/>
      <c r="C37" s="37"/>
      <c r="D37" s="37"/>
      <c r="E37" s="111" t="s">
        <v>56</v>
      </c>
      <c r="F37" s="128">
        <f>ROUND((SUM(BI82:BI142)),  0)</f>
        <v>0</v>
      </c>
      <c r="G37" s="37"/>
      <c r="H37" s="37"/>
      <c r="I37" s="129">
        <v>0</v>
      </c>
      <c r="J37" s="128">
        <f>0</f>
        <v>0</v>
      </c>
      <c r="K37" s="37"/>
      <c r="L37" s="113"/>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2"/>
      <c r="J38" s="37"/>
      <c r="K38" s="37"/>
      <c r="L38" s="113"/>
      <c r="S38" s="37"/>
      <c r="T38" s="37"/>
      <c r="U38" s="37"/>
      <c r="V38" s="37"/>
      <c r="W38" s="37"/>
      <c r="X38" s="37"/>
      <c r="Y38" s="37"/>
      <c r="Z38" s="37"/>
      <c r="AA38" s="37"/>
      <c r="AB38" s="37"/>
      <c r="AC38" s="37"/>
      <c r="AD38" s="37"/>
      <c r="AE38" s="37"/>
    </row>
    <row r="39" spans="1:31" s="2" customFormat="1" ht="25.35" customHeight="1">
      <c r="A39" s="37"/>
      <c r="B39" s="42"/>
      <c r="C39" s="130"/>
      <c r="D39" s="131" t="s">
        <v>57</v>
      </c>
      <c r="E39" s="132"/>
      <c r="F39" s="132"/>
      <c r="G39" s="133" t="s">
        <v>58</v>
      </c>
      <c r="H39" s="134" t="s">
        <v>59</v>
      </c>
      <c r="I39" s="135"/>
      <c r="J39" s="136">
        <f>SUM(J30:J37)</f>
        <v>0</v>
      </c>
      <c r="K39" s="137"/>
      <c r="L39" s="113"/>
      <c r="S39" s="37"/>
      <c r="T39" s="37"/>
      <c r="U39" s="37"/>
      <c r="V39" s="37"/>
      <c r="W39" s="37"/>
      <c r="X39" s="37"/>
      <c r="Y39" s="37"/>
      <c r="Z39" s="37"/>
      <c r="AA39" s="37"/>
      <c r="AB39" s="37"/>
      <c r="AC39" s="37"/>
      <c r="AD39" s="37"/>
      <c r="AE39" s="37"/>
    </row>
    <row r="40" spans="1:31" s="2" customFormat="1" ht="14.4" customHeight="1">
      <c r="A40" s="37"/>
      <c r="B40" s="138"/>
      <c r="C40" s="139"/>
      <c r="D40" s="139"/>
      <c r="E40" s="139"/>
      <c r="F40" s="139"/>
      <c r="G40" s="139"/>
      <c r="H40" s="139"/>
      <c r="I40" s="140"/>
      <c r="J40" s="139"/>
      <c r="K40" s="139"/>
      <c r="L40" s="113"/>
      <c r="S40" s="37"/>
      <c r="T40" s="37"/>
      <c r="U40" s="37"/>
      <c r="V40" s="37"/>
      <c r="W40" s="37"/>
      <c r="X40" s="37"/>
      <c r="Y40" s="37"/>
      <c r="Z40" s="37"/>
      <c r="AA40" s="37"/>
      <c r="AB40" s="37"/>
      <c r="AC40" s="37"/>
      <c r="AD40" s="37"/>
      <c r="AE40" s="37"/>
    </row>
    <row r="44" spans="1:31" s="2" customFormat="1" ht="6.9" customHeight="1">
      <c r="A44" s="37"/>
      <c r="B44" s="141"/>
      <c r="C44" s="142"/>
      <c r="D44" s="142"/>
      <c r="E44" s="142"/>
      <c r="F44" s="142"/>
      <c r="G44" s="142"/>
      <c r="H44" s="142"/>
      <c r="I44" s="143"/>
      <c r="J44" s="142"/>
      <c r="K44" s="142"/>
      <c r="L44" s="113"/>
      <c r="S44" s="37"/>
      <c r="T44" s="37"/>
      <c r="U44" s="37"/>
      <c r="V44" s="37"/>
      <c r="W44" s="37"/>
      <c r="X44" s="37"/>
      <c r="Y44" s="37"/>
      <c r="Z44" s="37"/>
      <c r="AA44" s="37"/>
      <c r="AB44" s="37"/>
      <c r="AC44" s="37"/>
      <c r="AD44" s="37"/>
      <c r="AE44" s="37"/>
    </row>
    <row r="45" spans="1:31" s="2" customFormat="1" ht="24.9" customHeight="1">
      <c r="A45" s="37"/>
      <c r="B45" s="38"/>
      <c r="C45" s="25" t="s">
        <v>157</v>
      </c>
      <c r="D45" s="39"/>
      <c r="E45" s="39"/>
      <c r="F45" s="39"/>
      <c r="G45" s="39"/>
      <c r="H45" s="39"/>
      <c r="I45" s="112"/>
      <c r="J45" s="39"/>
      <c r="K45" s="39"/>
      <c r="L45" s="113"/>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2"/>
      <c r="J46" s="39"/>
      <c r="K46" s="39"/>
      <c r="L46" s="113"/>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2"/>
      <c r="J47" s="39"/>
      <c r="K47" s="39"/>
      <c r="L47" s="113"/>
      <c r="S47" s="37"/>
      <c r="T47" s="37"/>
      <c r="U47" s="37"/>
      <c r="V47" s="37"/>
      <c r="W47" s="37"/>
      <c r="X47" s="37"/>
      <c r="Y47" s="37"/>
      <c r="Z47" s="37"/>
      <c r="AA47" s="37"/>
      <c r="AB47" s="37"/>
      <c r="AC47" s="37"/>
      <c r="AD47" s="37"/>
      <c r="AE47" s="37"/>
    </row>
    <row r="48" spans="1:31" s="2" customFormat="1" ht="16.5" customHeight="1">
      <c r="A48" s="37"/>
      <c r="B48" s="38"/>
      <c r="C48" s="39"/>
      <c r="D48" s="39"/>
      <c r="E48" s="409" t="str">
        <f>E7</f>
        <v>BENEŠOV - DOPRAVNÍ OPATŘENÍ U NÁDRAŽÍ (město-SFDI-uznatelné náklady)</v>
      </c>
      <c r="F48" s="410"/>
      <c r="G48" s="410"/>
      <c r="H48" s="410"/>
      <c r="I48" s="112"/>
      <c r="J48" s="39"/>
      <c r="K48" s="39"/>
      <c r="L48" s="113"/>
      <c r="S48" s="37"/>
      <c r="T48" s="37"/>
      <c r="U48" s="37"/>
      <c r="V48" s="37"/>
      <c r="W48" s="37"/>
      <c r="X48" s="37"/>
      <c r="Y48" s="37"/>
      <c r="Z48" s="37"/>
      <c r="AA48" s="37"/>
      <c r="AB48" s="37"/>
      <c r="AC48" s="37"/>
      <c r="AD48" s="37"/>
      <c r="AE48" s="37"/>
    </row>
    <row r="49" spans="1:47" s="2" customFormat="1" ht="12" customHeight="1">
      <c r="A49" s="37"/>
      <c r="B49" s="38"/>
      <c r="C49" s="31" t="s">
        <v>119</v>
      </c>
      <c r="D49" s="39"/>
      <c r="E49" s="39"/>
      <c r="F49" s="39"/>
      <c r="G49" s="39"/>
      <c r="H49" s="39"/>
      <c r="I49" s="112"/>
      <c r="J49" s="39"/>
      <c r="K49" s="39"/>
      <c r="L49" s="113"/>
      <c r="S49" s="37"/>
      <c r="T49" s="37"/>
      <c r="U49" s="37"/>
      <c r="V49" s="37"/>
      <c r="W49" s="37"/>
      <c r="X49" s="37"/>
      <c r="Y49" s="37"/>
      <c r="Z49" s="37"/>
      <c r="AA49" s="37"/>
      <c r="AB49" s="37"/>
      <c r="AC49" s="37"/>
      <c r="AD49" s="37"/>
      <c r="AE49" s="37"/>
    </row>
    <row r="50" spans="1:47" s="2" customFormat="1" ht="16.5" customHeight="1">
      <c r="A50" s="37"/>
      <c r="B50" s="38"/>
      <c r="C50" s="39"/>
      <c r="D50" s="39"/>
      <c r="E50" s="381" t="str">
        <f>E9</f>
        <v>SO431 - SO 431 - Úprava a doplnění veřejného osvětlení (uznatelné náklady)</v>
      </c>
      <c r="F50" s="411"/>
      <c r="G50" s="411"/>
      <c r="H50" s="411"/>
      <c r="I50" s="112"/>
      <c r="J50" s="39"/>
      <c r="K50" s="39"/>
      <c r="L50" s="113"/>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2"/>
      <c r="J51" s="39"/>
      <c r="K51" s="39"/>
      <c r="L51" s="113"/>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15" t="s">
        <v>24</v>
      </c>
      <c r="J52" s="62" t="str">
        <f>IF(J12="","",J12)</f>
        <v>25. 9. 2019</v>
      </c>
      <c r="K52" s="39"/>
      <c r="L52" s="113"/>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2"/>
      <c r="J53" s="39"/>
      <c r="K53" s="39"/>
      <c r="L53" s="113"/>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15" t="s">
        <v>37</v>
      </c>
      <c r="J54" s="35" t="str">
        <f>E21</f>
        <v>DOPAS s.r.o.</v>
      </c>
      <c r="K54" s="39"/>
      <c r="L54" s="113"/>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15" t="s">
        <v>41</v>
      </c>
      <c r="J55" s="35" t="str">
        <f>E24</f>
        <v>STAPO UL s.r.o.</v>
      </c>
      <c r="K55" s="39"/>
      <c r="L55" s="113"/>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2"/>
      <c r="J56" s="39"/>
      <c r="K56" s="39"/>
      <c r="L56" s="113"/>
      <c r="S56" s="37"/>
      <c r="T56" s="37"/>
      <c r="U56" s="37"/>
      <c r="V56" s="37"/>
      <c r="W56" s="37"/>
      <c r="X56" s="37"/>
      <c r="Y56" s="37"/>
      <c r="Z56" s="37"/>
      <c r="AA56" s="37"/>
      <c r="AB56" s="37"/>
      <c r="AC56" s="37"/>
      <c r="AD56" s="37"/>
      <c r="AE56" s="37"/>
    </row>
    <row r="57" spans="1:47" s="2" customFormat="1" ht="29.25" customHeight="1">
      <c r="A57" s="37"/>
      <c r="B57" s="38"/>
      <c r="C57" s="144" t="s">
        <v>158</v>
      </c>
      <c r="D57" s="145"/>
      <c r="E57" s="145"/>
      <c r="F57" s="145"/>
      <c r="G57" s="145"/>
      <c r="H57" s="145"/>
      <c r="I57" s="146"/>
      <c r="J57" s="147" t="s">
        <v>159</v>
      </c>
      <c r="K57" s="145"/>
      <c r="L57" s="113"/>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2"/>
      <c r="J58" s="39"/>
      <c r="K58" s="39"/>
      <c r="L58" s="113"/>
      <c r="S58" s="37"/>
      <c r="T58" s="37"/>
      <c r="U58" s="37"/>
      <c r="V58" s="37"/>
      <c r="W58" s="37"/>
      <c r="X58" s="37"/>
      <c r="Y58" s="37"/>
      <c r="Z58" s="37"/>
      <c r="AA58" s="37"/>
      <c r="AB58" s="37"/>
      <c r="AC58" s="37"/>
      <c r="AD58" s="37"/>
      <c r="AE58" s="37"/>
    </row>
    <row r="59" spans="1:47" s="2" customFormat="1" ht="22.8" customHeight="1">
      <c r="A59" s="37"/>
      <c r="B59" s="38"/>
      <c r="C59" s="148" t="s">
        <v>79</v>
      </c>
      <c r="D59" s="39"/>
      <c r="E59" s="39"/>
      <c r="F59" s="39"/>
      <c r="G59" s="39"/>
      <c r="H59" s="39"/>
      <c r="I59" s="112"/>
      <c r="J59" s="80">
        <f>J82</f>
        <v>0</v>
      </c>
      <c r="K59" s="39"/>
      <c r="L59" s="113"/>
      <c r="S59" s="37"/>
      <c r="T59" s="37"/>
      <c r="U59" s="37"/>
      <c r="V59" s="37"/>
      <c r="W59" s="37"/>
      <c r="X59" s="37"/>
      <c r="Y59" s="37"/>
      <c r="Z59" s="37"/>
      <c r="AA59" s="37"/>
      <c r="AB59" s="37"/>
      <c r="AC59" s="37"/>
      <c r="AD59" s="37"/>
      <c r="AE59" s="37"/>
      <c r="AU59" s="19" t="s">
        <v>160</v>
      </c>
    </row>
    <row r="60" spans="1:47" s="9" customFormat="1" ht="24.9" customHeight="1">
      <c r="B60" s="149"/>
      <c r="C60" s="150"/>
      <c r="D60" s="151" t="s">
        <v>1092</v>
      </c>
      <c r="E60" s="152"/>
      <c r="F60" s="152"/>
      <c r="G60" s="152"/>
      <c r="H60" s="152"/>
      <c r="I60" s="153"/>
      <c r="J60" s="154">
        <f>J83</f>
        <v>0</v>
      </c>
      <c r="K60" s="150"/>
      <c r="L60" s="155"/>
    </row>
    <row r="61" spans="1:47" s="10" customFormat="1" ht="19.95" customHeight="1">
      <c r="B61" s="156"/>
      <c r="C61" s="157"/>
      <c r="D61" s="158" t="s">
        <v>1093</v>
      </c>
      <c r="E61" s="159"/>
      <c r="F61" s="159"/>
      <c r="G61" s="159"/>
      <c r="H61" s="159"/>
      <c r="I61" s="160"/>
      <c r="J61" s="161">
        <f>J84</f>
        <v>0</v>
      </c>
      <c r="K61" s="157"/>
      <c r="L61" s="162"/>
    </row>
    <row r="62" spans="1:47" s="10" customFormat="1" ht="19.95" customHeight="1">
      <c r="B62" s="156"/>
      <c r="C62" s="157"/>
      <c r="D62" s="158" t="s">
        <v>1094</v>
      </c>
      <c r="E62" s="159"/>
      <c r="F62" s="159"/>
      <c r="G62" s="159"/>
      <c r="H62" s="159"/>
      <c r="I62" s="160"/>
      <c r="J62" s="161">
        <f>J108</f>
        <v>0</v>
      </c>
      <c r="K62" s="157"/>
      <c r="L62" s="162"/>
    </row>
    <row r="63" spans="1:47" s="2" customFormat="1" ht="21.75" customHeight="1">
      <c r="A63" s="37"/>
      <c r="B63" s="38"/>
      <c r="C63" s="39"/>
      <c r="D63" s="39"/>
      <c r="E63" s="39"/>
      <c r="F63" s="39"/>
      <c r="G63" s="39"/>
      <c r="H63" s="39"/>
      <c r="I63" s="112"/>
      <c r="J63" s="39"/>
      <c r="K63" s="39"/>
      <c r="L63" s="113"/>
      <c r="S63" s="37"/>
      <c r="T63" s="37"/>
      <c r="U63" s="37"/>
      <c r="V63" s="37"/>
      <c r="W63" s="37"/>
      <c r="X63" s="37"/>
      <c r="Y63" s="37"/>
      <c r="Z63" s="37"/>
      <c r="AA63" s="37"/>
      <c r="AB63" s="37"/>
      <c r="AC63" s="37"/>
      <c r="AD63" s="37"/>
      <c r="AE63" s="37"/>
    </row>
    <row r="64" spans="1:47" s="2" customFormat="1" ht="6.9" customHeight="1">
      <c r="A64" s="37"/>
      <c r="B64" s="50"/>
      <c r="C64" s="51"/>
      <c r="D64" s="51"/>
      <c r="E64" s="51"/>
      <c r="F64" s="51"/>
      <c r="G64" s="51"/>
      <c r="H64" s="51"/>
      <c r="I64" s="140"/>
      <c r="J64" s="51"/>
      <c r="K64" s="51"/>
      <c r="L64" s="113"/>
      <c r="S64" s="37"/>
      <c r="T64" s="37"/>
      <c r="U64" s="37"/>
      <c r="V64" s="37"/>
      <c r="W64" s="37"/>
      <c r="X64" s="37"/>
      <c r="Y64" s="37"/>
      <c r="Z64" s="37"/>
      <c r="AA64" s="37"/>
      <c r="AB64" s="37"/>
      <c r="AC64" s="37"/>
      <c r="AD64" s="37"/>
      <c r="AE64" s="37"/>
    </row>
    <row r="68" spans="1:31" s="2" customFormat="1" ht="6.9" customHeight="1">
      <c r="A68" s="37"/>
      <c r="B68" s="52"/>
      <c r="C68" s="53"/>
      <c r="D68" s="53"/>
      <c r="E68" s="53"/>
      <c r="F68" s="53"/>
      <c r="G68" s="53"/>
      <c r="H68" s="53"/>
      <c r="I68" s="143"/>
      <c r="J68" s="53"/>
      <c r="K68" s="53"/>
      <c r="L68" s="113"/>
      <c r="S68" s="37"/>
      <c r="T68" s="37"/>
      <c r="U68" s="37"/>
      <c r="V68" s="37"/>
      <c r="W68" s="37"/>
      <c r="X68" s="37"/>
      <c r="Y68" s="37"/>
      <c r="Z68" s="37"/>
      <c r="AA68" s="37"/>
      <c r="AB68" s="37"/>
      <c r="AC68" s="37"/>
      <c r="AD68" s="37"/>
      <c r="AE68" s="37"/>
    </row>
    <row r="69" spans="1:31" s="2" customFormat="1" ht="24.9" customHeight="1">
      <c r="A69" s="37"/>
      <c r="B69" s="38"/>
      <c r="C69" s="25" t="s">
        <v>174</v>
      </c>
      <c r="D69" s="39"/>
      <c r="E69" s="39"/>
      <c r="F69" s="39"/>
      <c r="G69" s="39"/>
      <c r="H69" s="39"/>
      <c r="I69" s="112"/>
      <c r="J69" s="39"/>
      <c r="K69" s="39"/>
      <c r="L69" s="113"/>
      <c r="S69" s="37"/>
      <c r="T69" s="37"/>
      <c r="U69" s="37"/>
      <c r="V69" s="37"/>
      <c r="W69" s="37"/>
      <c r="X69" s="37"/>
      <c r="Y69" s="37"/>
      <c r="Z69" s="37"/>
      <c r="AA69" s="37"/>
      <c r="AB69" s="37"/>
      <c r="AC69" s="37"/>
      <c r="AD69" s="37"/>
      <c r="AE69" s="37"/>
    </row>
    <row r="70" spans="1:31" s="2" customFormat="1" ht="6.9" customHeight="1">
      <c r="A70" s="37"/>
      <c r="B70" s="38"/>
      <c r="C70" s="39"/>
      <c r="D70" s="39"/>
      <c r="E70" s="39"/>
      <c r="F70" s="39"/>
      <c r="G70" s="39"/>
      <c r="H70" s="39"/>
      <c r="I70" s="112"/>
      <c r="J70" s="39"/>
      <c r="K70" s="39"/>
      <c r="L70" s="113"/>
      <c r="S70" s="37"/>
      <c r="T70" s="37"/>
      <c r="U70" s="37"/>
      <c r="V70" s="37"/>
      <c r="W70" s="37"/>
      <c r="X70" s="37"/>
      <c r="Y70" s="37"/>
      <c r="Z70" s="37"/>
      <c r="AA70" s="37"/>
      <c r="AB70" s="37"/>
      <c r="AC70" s="37"/>
      <c r="AD70" s="37"/>
      <c r="AE70" s="37"/>
    </row>
    <row r="71" spans="1:31" s="2" customFormat="1" ht="12" customHeight="1">
      <c r="A71" s="37"/>
      <c r="B71" s="38"/>
      <c r="C71" s="31" t="s">
        <v>16</v>
      </c>
      <c r="D71" s="39"/>
      <c r="E71" s="39"/>
      <c r="F71" s="39"/>
      <c r="G71" s="39"/>
      <c r="H71" s="39"/>
      <c r="I71" s="112"/>
      <c r="J71" s="39"/>
      <c r="K71" s="39"/>
      <c r="L71" s="113"/>
      <c r="S71" s="37"/>
      <c r="T71" s="37"/>
      <c r="U71" s="37"/>
      <c r="V71" s="37"/>
      <c r="W71" s="37"/>
      <c r="X71" s="37"/>
      <c r="Y71" s="37"/>
      <c r="Z71" s="37"/>
      <c r="AA71" s="37"/>
      <c r="AB71" s="37"/>
      <c r="AC71" s="37"/>
      <c r="AD71" s="37"/>
      <c r="AE71" s="37"/>
    </row>
    <row r="72" spans="1:31" s="2" customFormat="1" ht="16.5" customHeight="1">
      <c r="A72" s="37"/>
      <c r="B72" s="38"/>
      <c r="C72" s="39"/>
      <c r="D72" s="39"/>
      <c r="E72" s="409" t="str">
        <f>E7</f>
        <v>BENEŠOV - DOPRAVNÍ OPATŘENÍ U NÁDRAŽÍ (město-SFDI-uznatelné náklady)</v>
      </c>
      <c r="F72" s="410"/>
      <c r="G72" s="410"/>
      <c r="H72" s="410"/>
      <c r="I72" s="112"/>
      <c r="J72" s="39"/>
      <c r="K72" s="39"/>
      <c r="L72" s="113"/>
      <c r="S72" s="37"/>
      <c r="T72" s="37"/>
      <c r="U72" s="37"/>
      <c r="V72" s="37"/>
      <c r="W72" s="37"/>
      <c r="X72" s="37"/>
      <c r="Y72" s="37"/>
      <c r="Z72" s="37"/>
      <c r="AA72" s="37"/>
      <c r="AB72" s="37"/>
      <c r="AC72" s="37"/>
      <c r="AD72" s="37"/>
      <c r="AE72" s="37"/>
    </row>
    <row r="73" spans="1:31" s="2" customFormat="1" ht="12" customHeight="1">
      <c r="A73" s="37"/>
      <c r="B73" s="38"/>
      <c r="C73" s="31" t="s">
        <v>119</v>
      </c>
      <c r="D73" s="39"/>
      <c r="E73" s="39"/>
      <c r="F73" s="39"/>
      <c r="G73" s="39"/>
      <c r="H73" s="39"/>
      <c r="I73" s="112"/>
      <c r="J73" s="39"/>
      <c r="K73" s="39"/>
      <c r="L73" s="113"/>
      <c r="S73" s="37"/>
      <c r="T73" s="37"/>
      <c r="U73" s="37"/>
      <c r="V73" s="37"/>
      <c r="W73" s="37"/>
      <c r="X73" s="37"/>
      <c r="Y73" s="37"/>
      <c r="Z73" s="37"/>
      <c r="AA73" s="37"/>
      <c r="AB73" s="37"/>
      <c r="AC73" s="37"/>
      <c r="AD73" s="37"/>
      <c r="AE73" s="37"/>
    </row>
    <row r="74" spans="1:31" s="2" customFormat="1" ht="16.5" customHeight="1">
      <c r="A74" s="37"/>
      <c r="B74" s="38"/>
      <c r="C74" s="39"/>
      <c r="D74" s="39"/>
      <c r="E74" s="381" t="str">
        <f>E9</f>
        <v>SO431 - SO 431 - Úprava a doplnění veřejného osvětlení (uznatelné náklady)</v>
      </c>
      <c r="F74" s="411"/>
      <c r="G74" s="411"/>
      <c r="H74" s="411"/>
      <c r="I74" s="112"/>
      <c r="J74" s="39"/>
      <c r="K74" s="39"/>
      <c r="L74" s="113"/>
      <c r="S74" s="37"/>
      <c r="T74" s="37"/>
      <c r="U74" s="37"/>
      <c r="V74" s="37"/>
      <c r="W74" s="37"/>
      <c r="X74" s="37"/>
      <c r="Y74" s="37"/>
      <c r="Z74" s="37"/>
      <c r="AA74" s="37"/>
      <c r="AB74" s="37"/>
      <c r="AC74" s="37"/>
      <c r="AD74" s="37"/>
      <c r="AE74" s="37"/>
    </row>
    <row r="75" spans="1:31" s="2" customFormat="1" ht="6.9" customHeight="1">
      <c r="A75" s="37"/>
      <c r="B75" s="38"/>
      <c r="C75" s="39"/>
      <c r="D75" s="39"/>
      <c r="E75" s="39"/>
      <c r="F75" s="39"/>
      <c r="G75" s="39"/>
      <c r="H75" s="39"/>
      <c r="I75" s="112"/>
      <c r="J75" s="39"/>
      <c r="K75" s="39"/>
      <c r="L75" s="113"/>
      <c r="S75" s="37"/>
      <c r="T75" s="37"/>
      <c r="U75" s="37"/>
      <c r="V75" s="37"/>
      <c r="W75" s="37"/>
      <c r="X75" s="37"/>
      <c r="Y75" s="37"/>
      <c r="Z75" s="37"/>
      <c r="AA75" s="37"/>
      <c r="AB75" s="37"/>
      <c r="AC75" s="37"/>
      <c r="AD75" s="37"/>
      <c r="AE75" s="37"/>
    </row>
    <row r="76" spans="1:31" s="2" customFormat="1" ht="12" customHeight="1">
      <c r="A76" s="37"/>
      <c r="B76" s="38"/>
      <c r="C76" s="31" t="s">
        <v>22</v>
      </c>
      <c r="D76" s="39"/>
      <c r="E76" s="39"/>
      <c r="F76" s="29" t="str">
        <f>F12</f>
        <v>Benešov</v>
      </c>
      <c r="G76" s="39"/>
      <c r="H76" s="39"/>
      <c r="I76" s="115" t="s">
        <v>24</v>
      </c>
      <c r="J76" s="62" t="str">
        <f>IF(J12="","",J12)</f>
        <v>25. 9. 2019</v>
      </c>
      <c r="K76" s="39"/>
      <c r="L76" s="113"/>
      <c r="S76" s="37"/>
      <c r="T76" s="37"/>
      <c r="U76" s="37"/>
      <c r="V76" s="37"/>
      <c r="W76" s="37"/>
      <c r="X76" s="37"/>
      <c r="Y76" s="37"/>
      <c r="Z76" s="37"/>
      <c r="AA76" s="37"/>
      <c r="AB76" s="37"/>
      <c r="AC76" s="37"/>
      <c r="AD76" s="37"/>
      <c r="AE76" s="37"/>
    </row>
    <row r="77" spans="1:31" s="2" customFormat="1" ht="6.9" customHeight="1">
      <c r="A77" s="37"/>
      <c r="B77" s="38"/>
      <c r="C77" s="39"/>
      <c r="D77" s="39"/>
      <c r="E77" s="39"/>
      <c r="F77" s="39"/>
      <c r="G77" s="39"/>
      <c r="H77" s="39"/>
      <c r="I77" s="112"/>
      <c r="J77" s="39"/>
      <c r="K77" s="39"/>
      <c r="L77" s="113"/>
      <c r="S77" s="37"/>
      <c r="T77" s="37"/>
      <c r="U77" s="37"/>
      <c r="V77" s="37"/>
      <c r="W77" s="37"/>
      <c r="X77" s="37"/>
      <c r="Y77" s="37"/>
      <c r="Z77" s="37"/>
      <c r="AA77" s="37"/>
      <c r="AB77" s="37"/>
      <c r="AC77" s="37"/>
      <c r="AD77" s="37"/>
      <c r="AE77" s="37"/>
    </row>
    <row r="78" spans="1:31" s="2" customFormat="1" ht="15.15" customHeight="1">
      <c r="A78" s="37"/>
      <c r="B78" s="38"/>
      <c r="C78" s="31" t="s">
        <v>30</v>
      </c>
      <c r="D78" s="39"/>
      <c r="E78" s="39"/>
      <c r="F78" s="29" t="str">
        <f>E15</f>
        <v>Město Benešov</v>
      </c>
      <c r="G78" s="39"/>
      <c r="H78" s="39"/>
      <c r="I78" s="115" t="s">
        <v>37</v>
      </c>
      <c r="J78" s="35" t="str">
        <f>E21</f>
        <v>DOPAS s.r.o.</v>
      </c>
      <c r="K78" s="39"/>
      <c r="L78" s="113"/>
      <c r="S78" s="37"/>
      <c r="T78" s="37"/>
      <c r="U78" s="37"/>
      <c r="V78" s="37"/>
      <c r="W78" s="37"/>
      <c r="X78" s="37"/>
      <c r="Y78" s="37"/>
      <c r="Z78" s="37"/>
      <c r="AA78" s="37"/>
      <c r="AB78" s="37"/>
      <c r="AC78" s="37"/>
      <c r="AD78" s="37"/>
      <c r="AE78" s="37"/>
    </row>
    <row r="79" spans="1:31" s="2" customFormat="1" ht="15.15" customHeight="1">
      <c r="A79" s="37"/>
      <c r="B79" s="38"/>
      <c r="C79" s="31" t="s">
        <v>35</v>
      </c>
      <c r="D79" s="39"/>
      <c r="E79" s="39"/>
      <c r="F79" s="29" t="str">
        <f>IF(E18="","",E18)</f>
        <v>Vyplň údaj</v>
      </c>
      <c r="G79" s="39"/>
      <c r="H79" s="39"/>
      <c r="I79" s="115" t="s">
        <v>41</v>
      </c>
      <c r="J79" s="35" t="str">
        <f>E24</f>
        <v>STAPO UL s.r.o.</v>
      </c>
      <c r="K79" s="39"/>
      <c r="L79" s="113"/>
      <c r="S79" s="37"/>
      <c r="T79" s="37"/>
      <c r="U79" s="37"/>
      <c r="V79" s="37"/>
      <c r="W79" s="37"/>
      <c r="X79" s="37"/>
      <c r="Y79" s="37"/>
      <c r="Z79" s="37"/>
      <c r="AA79" s="37"/>
      <c r="AB79" s="37"/>
      <c r="AC79" s="37"/>
      <c r="AD79" s="37"/>
      <c r="AE79" s="37"/>
    </row>
    <row r="80" spans="1:31" s="2" customFormat="1" ht="10.35" customHeight="1">
      <c r="A80" s="37"/>
      <c r="B80" s="38"/>
      <c r="C80" s="39"/>
      <c r="D80" s="39"/>
      <c r="E80" s="39"/>
      <c r="F80" s="39"/>
      <c r="G80" s="39"/>
      <c r="H80" s="39"/>
      <c r="I80" s="112"/>
      <c r="J80" s="39"/>
      <c r="K80" s="39"/>
      <c r="L80" s="113"/>
      <c r="S80" s="37"/>
      <c r="T80" s="37"/>
      <c r="U80" s="37"/>
      <c r="V80" s="37"/>
      <c r="W80" s="37"/>
      <c r="X80" s="37"/>
      <c r="Y80" s="37"/>
      <c r="Z80" s="37"/>
      <c r="AA80" s="37"/>
      <c r="AB80" s="37"/>
      <c r="AC80" s="37"/>
      <c r="AD80" s="37"/>
      <c r="AE80" s="37"/>
    </row>
    <row r="81" spans="1:65" s="11" customFormat="1" ht="29.25" customHeight="1">
      <c r="A81" s="163"/>
      <c r="B81" s="164"/>
      <c r="C81" s="165" t="s">
        <v>175</v>
      </c>
      <c r="D81" s="166" t="s">
        <v>66</v>
      </c>
      <c r="E81" s="166" t="s">
        <v>62</v>
      </c>
      <c r="F81" s="166" t="s">
        <v>63</v>
      </c>
      <c r="G81" s="166" t="s">
        <v>176</v>
      </c>
      <c r="H81" s="166" t="s">
        <v>177</v>
      </c>
      <c r="I81" s="167" t="s">
        <v>178</v>
      </c>
      <c r="J81" s="166" t="s">
        <v>159</v>
      </c>
      <c r="K81" s="168" t="s">
        <v>179</v>
      </c>
      <c r="L81" s="169"/>
      <c r="M81" s="71" t="s">
        <v>32</v>
      </c>
      <c r="N81" s="72" t="s">
        <v>51</v>
      </c>
      <c r="O81" s="72" t="s">
        <v>180</v>
      </c>
      <c r="P81" s="72" t="s">
        <v>181</v>
      </c>
      <c r="Q81" s="72" t="s">
        <v>182</v>
      </c>
      <c r="R81" s="72" t="s">
        <v>183</v>
      </c>
      <c r="S81" s="72" t="s">
        <v>184</v>
      </c>
      <c r="T81" s="73" t="s">
        <v>185</v>
      </c>
      <c r="U81" s="163"/>
      <c r="V81" s="163"/>
      <c r="W81" s="163"/>
      <c r="X81" s="163"/>
      <c r="Y81" s="163"/>
      <c r="Z81" s="163"/>
      <c r="AA81" s="163"/>
      <c r="AB81" s="163"/>
      <c r="AC81" s="163"/>
      <c r="AD81" s="163"/>
      <c r="AE81" s="163"/>
    </row>
    <row r="82" spans="1:65" s="2" customFormat="1" ht="22.8" customHeight="1">
      <c r="A82" s="37"/>
      <c r="B82" s="38"/>
      <c r="C82" s="78" t="s">
        <v>186</v>
      </c>
      <c r="D82" s="39"/>
      <c r="E82" s="39"/>
      <c r="F82" s="39"/>
      <c r="G82" s="39"/>
      <c r="H82" s="39"/>
      <c r="I82" s="112"/>
      <c r="J82" s="170">
        <f>BK82</f>
        <v>0</v>
      </c>
      <c r="K82" s="39"/>
      <c r="L82" s="42"/>
      <c r="M82" s="74"/>
      <c r="N82" s="171"/>
      <c r="O82" s="75"/>
      <c r="P82" s="172">
        <f>P83</f>
        <v>0</v>
      </c>
      <c r="Q82" s="75"/>
      <c r="R82" s="172">
        <f>R83</f>
        <v>0</v>
      </c>
      <c r="S82" s="75"/>
      <c r="T82" s="173">
        <f>T83</f>
        <v>0</v>
      </c>
      <c r="U82" s="37"/>
      <c r="V82" s="37"/>
      <c r="W82" s="37"/>
      <c r="X82" s="37"/>
      <c r="Y82" s="37"/>
      <c r="Z82" s="37"/>
      <c r="AA82" s="37"/>
      <c r="AB82" s="37"/>
      <c r="AC82" s="37"/>
      <c r="AD82" s="37"/>
      <c r="AE82" s="37"/>
      <c r="AT82" s="19" t="s">
        <v>80</v>
      </c>
      <c r="AU82" s="19" t="s">
        <v>160</v>
      </c>
      <c r="BK82" s="174">
        <f>BK83</f>
        <v>0</v>
      </c>
    </row>
    <row r="83" spans="1:65" s="12" customFormat="1" ht="25.95" customHeight="1">
      <c r="B83" s="175"/>
      <c r="C83" s="176"/>
      <c r="D83" s="177" t="s">
        <v>80</v>
      </c>
      <c r="E83" s="178" t="s">
        <v>418</v>
      </c>
      <c r="F83" s="178" t="s">
        <v>1095</v>
      </c>
      <c r="G83" s="176"/>
      <c r="H83" s="176"/>
      <c r="I83" s="179"/>
      <c r="J83" s="180">
        <f>BK83</f>
        <v>0</v>
      </c>
      <c r="K83" s="176"/>
      <c r="L83" s="181"/>
      <c r="M83" s="182"/>
      <c r="N83" s="183"/>
      <c r="O83" s="183"/>
      <c r="P83" s="184">
        <f>P84+P108</f>
        <v>0</v>
      </c>
      <c r="Q83" s="183"/>
      <c r="R83" s="184">
        <f>R84+R108</f>
        <v>0</v>
      </c>
      <c r="S83" s="183"/>
      <c r="T83" s="185">
        <f>T84+T108</f>
        <v>0</v>
      </c>
      <c r="AR83" s="186" t="s">
        <v>101</v>
      </c>
      <c r="AT83" s="187" t="s">
        <v>80</v>
      </c>
      <c r="AU83" s="187" t="s">
        <v>81</v>
      </c>
      <c r="AY83" s="186" t="s">
        <v>189</v>
      </c>
      <c r="BK83" s="188">
        <f>BK84+BK108</f>
        <v>0</v>
      </c>
    </row>
    <row r="84" spans="1:65" s="12" customFormat="1" ht="22.8" customHeight="1">
      <c r="B84" s="175"/>
      <c r="C84" s="176"/>
      <c r="D84" s="177" t="s">
        <v>80</v>
      </c>
      <c r="E84" s="189" t="s">
        <v>1096</v>
      </c>
      <c r="F84" s="189" t="s">
        <v>1097</v>
      </c>
      <c r="G84" s="176"/>
      <c r="H84" s="176"/>
      <c r="I84" s="179"/>
      <c r="J84" s="190">
        <f>BK84</f>
        <v>0</v>
      </c>
      <c r="K84" s="176"/>
      <c r="L84" s="181"/>
      <c r="M84" s="182"/>
      <c r="N84" s="183"/>
      <c r="O84" s="183"/>
      <c r="P84" s="184">
        <f>SUM(P85:P107)</f>
        <v>0</v>
      </c>
      <c r="Q84" s="183"/>
      <c r="R84" s="184">
        <f>SUM(R85:R107)</f>
        <v>0</v>
      </c>
      <c r="S84" s="183"/>
      <c r="T84" s="185">
        <f>SUM(T85:T107)</f>
        <v>0</v>
      </c>
      <c r="AR84" s="186" t="s">
        <v>101</v>
      </c>
      <c r="AT84" s="187" t="s">
        <v>80</v>
      </c>
      <c r="AU84" s="187" t="s">
        <v>40</v>
      </c>
      <c r="AY84" s="186" t="s">
        <v>189</v>
      </c>
      <c r="BK84" s="188">
        <f>SUM(BK85:BK107)</f>
        <v>0</v>
      </c>
    </row>
    <row r="85" spans="1:65" s="2" customFormat="1" ht="16.5" customHeight="1">
      <c r="A85" s="37"/>
      <c r="B85" s="38"/>
      <c r="C85" s="251" t="s">
        <v>40</v>
      </c>
      <c r="D85" s="251" t="s">
        <v>418</v>
      </c>
      <c r="E85" s="252" t="s">
        <v>1098</v>
      </c>
      <c r="F85" s="253" t="s">
        <v>1099</v>
      </c>
      <c r="G85" s="254" t="s">
        <v>1100</v>
      </c>
      <c r="H85" s="255">
        <v>6</v>
      </c>
      <c r="I85" s="256"/>
      <c r="J85" s="257">
        <f>ROUND(I85*H85,2)</f>
        <v>0</v>
      </c>
      <c r="K85" s="253" t="s">
        <v>32</v>
      </c>
      <c r="L85" s="258"/>
      <c r="M85" s="259" t="s">
        <v>32</v>
      </c>
      <c r="N85" s="260" t="s">
        <v>52</v>
      </c>
      <c r="O85" s="67"/>
      <c r="P85" s="200">
        <f>O85*H85</f>
        <v>0</v>
      </c>
      <c r="Q85" s="200">
        <v>0</v>
      </c>
      <c r="R85" s="200">
        <f>Q85*H85</f>
        <v>0</v>
      </c>
      <c r="S85" s="200">
        <v>0</v>
      </c>
      <c r="T85" s="201">
        <f>S85*H85</f>
        <v>0</v>
      </c>
      <c r="U85" s="37"/>
      <c r="V85" s="37"/>
      <c r="W85" s="37"/>
      <c r="X85" s="37"/>
      <c r="Y85" s="37"/>
      <c r="Z85" s="37"/>
      <c r="AA85" s="37"/>
      <c r="AB85" s="37"/>
      <c r="AC85" s="37"/>
      <c r="AD85" s="37"/>
      <c r="AE85" s="37"/>
      <c r="AR85" s="202" t="s">
        <v>1101</v>
      </c>
      <c r="AT85" s="202" t="s">
        <v>418</v>
      </c>
      <c r="AU85" s="202" t="s">
        <v>90</v>
      </c>
      <c r="AY85" s="19" t="s">
        <v>189</v>
      </c>
      <c r="BE85" s="203">
        <f>IF(N85="základní",J85,0)</f>
        <v>0</v>
      </c>
      <c r="BF85" s="203">
        <f>IF(N85="snížená",J85,0)</f>
        <v>0</v>
      </c>
      <c r="BG85" s="203">
        <f>IF(N85="zákl. přenesená",J85,0)</f>
        <v>0</v>
      </c>
      <c r="BH85" s="203">
        <f>IF(N85="sníž. přenesená",J85,0)</f>
        <v>0</v>
      </c>
      <c r="BI85" s="203">
        <f>IF(N85="nulová",J85,0)</f>
        <v>0</v>
      </c>
      <c r="BJ85" s="19" t="s">
        <v>40</v>
      </c>
      <c r="BK85" s="203">
        <f>ROUND(I85*H85,2)</f>
        <v>0</v>
      </c>
      <c r="BL85" s="19" t="s">
        <v>579</v>
      </c>
      <c r="BM85" s="202" t="s">
        <v>1102</v>
      </c>
    </row>
    <row r="86" spans="1:65" s="2" customFormat="1" ht="16.5" customHeight="1">
      <c r="A86" s="37"/>
      <c r="B86" s="38"/>
      <c r="C86" s="251" t="s">
        <v>90</v>
      </c>
      <c r="D86" s="251" t="s">
        <v>418</v>
      </c>
      <c r="E86" s="252" t="s">
        <v>1103</v>
      </c>
      <c r="F86" s="253" t="s">
        <v>1104</v>
      </c>
      <c r="G86" s="254" t="s">
        <v>1100</v>
      </c>
      <c r="H86" s="255">
        <v>6</v>
      </c>
      <c r="I86" s="256"/>
      <c r="J86" s="257">
        <f>ROUND(I86*H86,2)</f>
        <v>0</v>
      </c>
      <c r="K86" s="253" t="s">
        <v>32</v>
      </c>
      <c r="L86" s="258"/>
      <c r="M86" s="259" t="s">
        <v>32</v>
      </c>
      <c r="N86" s="260" t="s">
        <v>52</v>
      </c>
      <c r="O86" s="67"/>
      <c r="P86" s="200">
        <f>O86*H86</f>
        <v>0</v>
      </c>
      <c r="Q86" s="200">
        <v>0</v>
      </c>
      <c r="R86" s="200">
        <f>Q86*H86</f>
        <v>0</v>
      </c>
      <c r="S86" s="200">
        <v>0</v>
      </c>
      <c r="T86" s="201">
        <f>S86*H86</f>
        <v>0</v>
      </c>
      <c r="U86" s="37"/>
      <c r="V86" s="37"/>
      <c r="W86" s="37"/>
      <c r="X86" s="37"/>
      <c r="Y86" s="37"/>
      <c r="Z86" s="37"/>
      <c r="AA86" s="37"/>
      <c r="AB86" s="37"/>
      <c r="AC86" s="37"/>
      <c r="AD86" s="37"/>
      <c r="AE86" s="37"/>
      <c r="AR86" s="202" t="s">
        <v>1101</v>
      </c>
      <c r="AT86" s="202" t="s">
        <v>418</v>
      </c>
      <c r="AU86" s="202" t="s">
        <v>90</v>
      </c>
      <c r="AY86" s="19" t="s">
        <v>189</v>
      </c>
      <c r="BE86" s="203">
        <f>IF(N86="základní",J86,0)</f>
        <v>0</v>
      </c>
      <c r="BF86" s="203">
        <f>IF(N86="snížená",J86,0)</f>
        <v>0</v>
      </c>
      <c r="BG86" s="203">
        <f>IF(N86="zákl. přenesená",J86,0)</f>
        <v>0</v>
      </c>
      <c r="BH86" s="203">
        <f>IF(N86="sníž. přenesená",J86,0)</f>
        <v>0</v>
      </c>
      <c r="BI86" s="203">
        <f>IF(N86="nulová",J86,0)</f>
        <v>0</v>
      </c>
      <c r="BJ86" s="19" t="s">
        <v>40</v>
      </c>
      <c r="BK86" s="203">
        <f>ROUND(I86*H86,2)</f>
        <v>0</v>
      </c>
      <c r="BL86" s="19" t="s">
        <v>579</v>
      </c>
      <c r="BM86" s="202" t="s">
        <v>1105</v>
      </c>
    </row>
    <row r="87" spans="1:65" s="2" customFormat="1" ht="19.2">
      <c r="A87" s="37"/>
      <c r="B87" s="38"/>
      <c r="C87" s="39"/>
      <c r="D87" s="204" t="s">
        <v>230</v>
      </c>
      <c r="E87" s="39"/>
      <c r="F87" s="205" t="s">
        <v>1106</v>
      </c>
      <c r="G87" s="39"/>
      <c r="H87" s="39"/>
      <c r="I87" s="112"/>
      <c r="J87" s="39"/>
      <c r="K87" s="39"/>
      <c r="L87" s="42"/>
      <c r="M87" s="206"/>
      <c r="N87" s="207"/>
      <c r="O87" s="67"/>
      <c r="P87" s="67"/>
      <c r="Q87" s="67"/>
      <c r="R87" s="67"/>
      <c r="S87" s="67"/>
      <c r="T87" s="68"/>
      <c r="U87" s="37"/>
      <c r="V87" s="37"/>
      <c r="W87" s="37"/>
      <c r="X87" s="37"/>
      <c r="Y87" s="37"/>
      <c r="Z87" s="37"/>
      <c r="AA87" s="37"/>
      <c r="AB87" s="37"/>
      <c r="AC87" s="37"/>
      <c r="AD87" s="37"/>
      <c r="AE87" s="37"/>
      <c r="AT87" s="19" t="s">
        <v>230</v>
      </c>
      <c r="AU87" s="19" t="s">
        <v>90</v>
      </c>
    </row>
    <row r="88" spans="1:65" s="2" customFormat="1" ht="16.5" customHeight="1">
      <c r="A88" s="37"/>
      <c r="B88" s="38"/>
      <c r="C88" s="251" t="s">
        <v>101</v>
      </c>
      <c r="D88" s="251" t="s">
        <v>418</v>
      </c>
      <c r="E88" s="252" t="s">
        <v>1107</v>
      </c>
      <c r="F88" s="253" t="s">
        <v>1108</v>
      </c>
      <c r="G88" s="254" t="s">
        <v>99</v>
      </c>
      <c r="H88" s="255">
        <v>124</v>
      </c>
      <c r="I88" s="256"/>
      <c r="J88" s="257">
        <f>ROUND(I88*H88,2)</f>
        <v>0</v>
      </c>
      <c r="K88" s="253" t="s">
        <v>32</v>
      </c>
      <c r="L88" s="258"/>
      <c r="M88" s="259" t="s">
        <v>32</v>
      </c>
      <c r="N88" s="260" t="s">
        <v>52</v>
      </c>
      <c r="O88" s="67"/>
      <c r="P88" s="200">
        <f>O88*H88</f>
        <v>0</v>
      </c>
      <c r="Q88" s="200">
        <v>0</v>
      </c>
      <c r="R88" s="200">
        <f>Q88*H88</f>
        <v>0</v>
      </c>
      <c r="S88" s="200">
        <v>0</v>
      </c>
      <c r="T88" s="201">
        <f>S88*H88</f>
        <v>0</v>
      </c>
      <c r="U88" s="37"/>
      <c r="V88" s="37"/>
      <c r="W88" s="37"/>
      <c r="X88" s="37"/>
      <c r="Y88" s="37"/>
      <c r="Z88" s="37"/>
      <c r="AA88" s="37"/>
      <c r="AB88" s="37"/>
      <c r="AC88" s="37"/>
      <c r="AD88" s="37"/>
      <c r="AE88" s="37"/>
      <c r="AR88" s="202" t="s">
        <v>1101</v>
      </c>
      <c r="AT88" s="202" t="s">
        <v>418</v>
      </c>
      <c r="AU88" s="202" t="s">
        <v>90</v>
      </c>
      <c r="AY88" s="19" t="s">
        <v>189</v>
      </c>
      <c r="BE88" s="203">
        <f>IF(N88="základní",J88,0)</f>
        <v>0</v>
      </c>
      <c r="BF88" s="203">
        <f>IF(N88="snížená",J88,0)</f>
        <v>0</v>
      </c>
      <c r="BG88" s="203">
        <f>IF(N88="zákl. přenesená",J88,0)</f>
        <v>0</v>
      </c>
      <c r="BH88" s="203">
        <f>IF(N88="sníž. přenesená",J88,0)</f>
        <v>0</v>
      </c>
      <c r="BI88" s="203">
        <f>IF(N88="nulová",J88,0)</f>
        <v>0</v>
      </c>
      <c r="BJ88" s="19" t="s">
        <v>40</v>
      </c>
      <c r="BK88" s="203">
        <f>ROUND(I88*H88,2)</f>
        <v>0</v>
      </c>
      <c r="BL88" s="19" t="s">
        <v>579</v>
      </c>
      <c r="BM88" s="202" t="s">
        <v>1109</v>
      </c>
    </row>
    <row r="89" spans="1:65" s="2" customFormat="1" ht="16.5" customHeight="1">
      <c r="A89" s="37"/>
      <c r="B89" s="38"/>
      <c r="C89" s="251" t="s">
        <v>196</v>
      </c>
      <c r="D89" s="251" t="s">
        <v>418</v>
      </c>
      <c r="E89" s="252" t="s">
        <v>1110</v>
      </c>
      <c r="F89" s="253" t="s">
        <v>1111</v>
      </c>
      <c r="G89" s="254" t="s">
        <v>99</v>
      </c>
      <c r="H89" s="255">
        <v>124</v>
      </c>
      <c r="I89" s="256"/>
      <c r="J89" s="257">
        <f>ROUND(I89*H89,2)</f>
        <v>0</v>
      </c>
      <c r="K89" s="253" t="s">
        <v>32</v>
      </c>
      <c r="L89" s="258"/>
      <c r="M89" s="259" t="s">
        <v>32</v>
      </c>
      <c r="N89" s="260" t="s">
        <v>52</v>
      </c>
      <c r="O89" s="67"/>
      <c r="P89" s="200">
        <f>O89*H89</f>
        <v>0</v>
      </c>
      <c r="Q89" s="200">
        <v>0</v>
      </c>
      <c r="R89" s="200">
        <f>Q89*H89</f>
        <v>0</v>
      </c>
      <c r="S89" s="200">
        <v>0</v>
      </c>
      <c r="T89" s="201">
        <f>S89*H89</f>
        <v>0</v>
      </c>
      <c r="U89" s="37"/>
      <c r="V89" s="37"/>
      <c r="W89" s="37"/>
      <c r="X89" s="37"/>
      <c r="Y89" s="37"/>
      <c r="Z89" s="37"/>
      <c r="AA89" s="37"/>
      <c r="AB89" s="37"/>
      <c r="AC89" s="37"/>
      <c r="AD89" s="37"/>
      <c r="AE89" s="37"/>
      <c r="AR89" s="202" t="s">
        <v>1101</v>
      </c>
      <c r="AT89" s="202" t="s">
        <v>418</v>
      </c>
      <c r="AU89" s="202" t="s">
        <v>90</v>
      </c>
      <c r="AY89" s="19" t="s">
        <v>189</v>
      </c>
      <c r="BE89" s="203">
        <f>IF(N89="základní",J89,0)</f>
        <v>0</v>
      </c>
      <c r="BF89" s="203">
        <f>IF(N89="snížená",J89,0)</f>
        <v>0</v>
      </c>
      <c r="BG89" s="203">
        <f>IF(N89="zákl. přenesená",J89,0)</f>
        <v>0</v>
      </c>
      <c r="BH89" s="203">
        <f>IF(N89="sníž. přenesená",J89,0)</f>
        <v>0</v>
      </c>
      <c r="BI89" s="203">
        <f>IF(N89="nulová",J89,0)</f>
        <v>0</v>
      </c>
      <c r="BJ89" s="19" t="s">
        <v>40</v>
      </c>
      <c r="BK89" s="203">
        <f>ROUND(I89*H89,2)</f>
        <v>0</v>
      </c>
      <c r="BL89" s="19" t="s">
        <v>579</v>
      </c>
      <c r="BM89" s="202" t="s">
        <v>1112</v>
      </c>
    </row>
    <row r="90" spans="1:65" s="2" customFormat="1" ht="16.5" customHeight="1">
      <c r="A90" s="37"/>
      <c r="B90" s="38"/>
      <c r="C90" s="251" t="s">
        <v>220</v>
      </c>
      <c r="D90" s="251" t="s">
        <v>418</v>
      </c>
      <c r="E90" s="252" t="s">
        <v>1113</v>
      </c>
      <c r="F90" s="253" t="s">
        <v>1114</v>
      </c>
      <c r="G90" s="254" t="s">
        <v>1100</v>
      </c>
      <c r="H90" s="255">
        <v>6</v>
      </c>
      <c r="I90" s="256"/>
      <c r="J90" s="257">
        <f>ROUND(I90*H90,2)</f>
        <v>0</v>
      </c>
      <c r="K90" s="253" t="s">
        <v>32</v>
      </c>
      <c r="L90" s="258"/>
      <c r="M90" s="259" t="s">
        <v>32</v>
      </c>
      <c r="N90" s="260" t="s">
        <v>52</v>
      </c>
      <c r="O90" s="67"/>
      <c r="P90" s="200">
        <f>O90*H90</f>
        <v>0</v>
      </c>
      <c r="Q90" s="200">
        <v>0</v>
      </c>
      <c r="R90" s="200">
        <f>Q90*H90</f>
        <v>0</v>
      </c>
      <c r="S90" s="200">
        <v>0</v>
      </c>
      <c r="T90" s="201">
        <f>S90*H90</f>
        <v>0</v>
      </c>
      <c r="U90" s="37"/>
      <c r="V90" s="37"/>
      <c r="W90" s="37"/>
      <c r="X90" s="37"/>
      <c r="Y90" s="37"/>
      <c r="Z90" s="37"/>
      <c r="AA90" s="37"/>
      <c r="AB90" s="37"/>
      <c r="AC90" s="37"/>
      <c r="AD90" s="37"/>
      <c r="AE90" s="37"/>
      <c r="AR90" s="202" t="s">
        <v>1101</v>
      </c>
      <c r="AT90" s="202" t="s">
        <v>418</v>
      </c>
      <c r="AU90" s="202" t="s">
        <v>90</v>
      </c>
      <c r="AY90" s="19" t="s">
        <v>189</v>
      </c>
      <c r="BE90" s="203">
        <f>IF(N90="základní",J90,0)</f>
        <v>0</v>
      </c>
      <c r="BF90" s="203">
        <f>IF(N90="snížená",J90,0)</f>
        <v>0</v>
      </c>
      <c r="BG90" s="203">
        <f>IF(N90="zákl. přenesená",J90,0)</f>
        <v>0</v>
      </c>
      <c r="BH90" s="203">
        <f>IF(N90="sníž. přenesená",J90,0)</f>
        <v>0</v>
      </c>
      <c r="BI90" s="203">
        <f>IF(N90="nulová",J90,0)</f>
        <v>0</v>
      </c>
      <c r="BJ90" s="19" t="s">
        <v>40</v>
      </c>
      <c r="BK90" s="203">
        <f>ROUND(I90*H90,2)</f>
        <v>0</v>
      </c>
      <c r="BL90" s="19" t="s">
        <v>579</v>
      </c>
      <c r="BM90" s="202" t="s">
        <v>1115</v>
      </c>
    </row>
    <row r="91" spans="1:65" s="2" customFormat="1" ht="16.5" customHeight="1">
      <c r="A91" s="37"/>
      <c r="B91" s="38"/>
      <c r="C91" s="251" t="s">
        <v>226</v>
      </c>
      <c r="D91" s="251" t="s">
        <v>418</v>
      </c>
      <c r="E91" s="252" t="s">
        <v>1116</v>
      </c>
      <c r="F91" s="253" t="s">
        <v>1117</v>
      </c>
      <c r="G91" s="254" t="s">
        <v>1100</v>
      </c>
      <c r="H91" s="255">
        <v>6</v>
      </c>
      <c r="I91" s="256"/>
      <c r="J91" s="257">
        <f>ROUND(I91*H91,2)</f>
        <v>0</v>
      </c>
      <c r="K91" s="253" t="s">
        <v>32</v>
      </c>
      <c r="L91" s="258"/>
      <c r="M91" s="259" t="s">
        <v>32</v>
      </c>
      <c r="N91" s="260" t="s">
        <v>52</v>
      </c>
      <c r="O91" s="67"/>
      <c r="P91" s="200">
        <f>O91*H91</f>
        <v>0</v>
      </c>
      <c r="Q91" s="200">
        <v>0</v>
      </c>
      <c r="R91" s="200">
        <f>Q91*H91</f>
        <v>0</v>
      </c>
      <c r="S91" s="200">
        <v>0</v>
      </c>
      <c r="T91" s="201">
        <f>S91*H91</f>
        <v>0</v>
      </c>
      <c r="U91" s="37"/>
      <c r="V91" s="37"/>
      <c r="W91" s="37"/>
      <c r="X91" s="37"/>
      <c r="Y91" s="37"/>
      <c r="Z91" s="37"/>
      <c r="AA91" s="37"/>
      <c r="AB91" s="37"/>
      <c r="AC91" s="37"/>
      <c r="AD91" s="37"/>
      <c r="AE91" s="37"/>
      <c r="AR91" s="202" t="s">
        <v>1101</v>
      </c>
      <c r="AT91" s="202" t="s">
        <v>418</v>
      </c>
      <c r="AU91" s="202" t="s">
        <v>90</v>
      </c>
      <c r="AY91" s="19" t="s">
        <v>189</v>
      </c>
      <c r="BE91" s="203">
        <f>IF(N91="základní",J91,0)</f>
        <v>0</v>
      </c>
      <c r="BF91" s="203">
        <f>IF(N91="snížená",J91,0)</f>
        <v>0</v>
      </c>
      <c r="BG91" s="203">
        <f>IF(N91="zákl. přenesená",J91,0)</f>
        <v>0</v>
      </c>
      <c r="BH91" s="203">
        <f>IF(N91="sníž. přenesená",J91,0)</f>
        <v>0</v>
      </c>
      <c r="BI91" s="203">
        <f>IF(N91="nulová",J91,0)</f>
        <v>0</v>
      </c>
      <c r="BJ91" s="19" t="s">
        <v>40</v>
      </c>
      <c r="BK91" s="203">
        <f>ROUND(I91*H91,2)</f>
        <v>0</v>
      </c>
      <c r="BL91" s="19" t="s">
        <v>579</v>
      </c>
      <c r="BM91" s="202" t="s">
        <v>1118</v>
      </c>
    </row>
    <row r="92" spans="1:65" s="2" customFormat="1" ht="19.2">
      <c r="A92" s="37"/>
      <c r="B92" s="38"/>
      <c r="C92" s="39"/>
      <c r="D92" s="204" t="s">
        <v>230</v>
      </c>
      <c r="E92" s="39"/>
      <c r="F92" s="205" t="s">
        <v>1106</v>
      </c>
      <c r="G92" s="39"/>
      <c r="H92" s="39"/>
      <c r="I92" s="112"/>
      <c r="J92" s="39"/>
      <c r="K92" s="39"/>
      <c r="L92" s="42"/>
      <c r="M92" s="206"/>
      <c r="N92" s="207"/>
      <c r="O92" s="67"/>
      <c r="P92" s="67"/>
      <c r="Q92" s="67"/>
      <c r="R92" s="67"/>
      <c r="S92" s="67"/>
      <c r="T92" s="68"/>
      <c r="U92" s="37"/>
      <c r="V92" s="37"/>
      <c r="W92" s="37"/>
      <c r="X92" s="37"/>
      <c r="Y92" s="37"/>
      <c r="Z92" s="37"/>
      <c r="AA92" s="37"/>
      <c r="AB92" s="37"/>
      <c r="AC92" s="37"/>
      <c r="AD92" s="37"/>
      <c r="AE92" s="37"/>
      <c r="AT92" s="19" t="s">
        <v>230</v>
      </c>
      <c r="AU92" s="19" t="s">
        <v>90</v>
      </c>
    </row>
    <row r="93" spans="1:65" s="2" customFormat="1" ht="16.5" customHeight="1">
      <c r="A93" s="37"/>
      <c r="B93" s="38"/>
      <c r="C93" s="251" t="s">
        <v>232</v>
      </c>
      <c r="D93" s="251" t="s">
        <v>418</v>
      </c>
      <c r="E93" s="252" t="s">
        <v>1119</v>
      </c>
      <c r="F93" s="253" t="s">
        <v>1120</v>
      </c>
      <c r="G93" s="254" t="s">
        <v>1100</v>
      </c>
      <c r="H93" s="255">
        <v>6</v>
      </c>
      <c r="I93" s="256"/>
      <c r="J93" s="257">
        <f>ROUND(I93*H93,2)</f>
        <v>0</v>
      </c>
      <c r="K93" s="253" t="s">
        <v>32</v>
      </c>
      <c r="L93" s="258"/>
      <c r="M93" s="259" t="s">
        <v>32</v>
      </c>
      <c r="N93" s="260" t="s">
        <v>52</v>
      </c>
      <c r="O93" s="67"/>
      <c r="P93" s="200">
        <f>O93*H93</f>
        <v>0</v>
      </c>
      <c r="Q93" s="200">
        <v>0</v>
      </c>
      <c r="R93" s="200">
        <f>Q93*H93</f>
        <v>0</v>
      </c>
      <c r="S93" s="200">
        <v>0</v>
      </c>
      <c r="T93" s="201">
        <f>S93*H93</f>
        <v>0</v>
      </c>
      <c r="U93" s="37"/>
      <c r="V93" s="37"/>
      <c r="W93" s="37"/>
      <c r="X93" s="37"/>
      <c r="Y93" s="37"/>
      <c r="Z93" s="37"/>
      <c r="AA93" s="37"/>
      <c r="AB93" s="37"/>
      <c r="AC93" s="37"/>
      <c r="AD93" s="37"/>
      <c r="AE93" s="37"/>
      <c r="AR93" s="202" t="s">
        <v>1101</v>
      </c>
      <c r="AT93" s="202" t="s">
        <v>418</v>
      </c>
      <c r="AU93" s="202" t="s">
        <v>90</v>
      </c>
      <c r="AY93" s="19" t="s">
        <v>189</v>
      </c>
      <c r="BE93" s="203">
        <f>IF(N93="základní",J93,0)</f>
        <v>0</v>
      </c>
      <c r="BF93" s="203">
        <f>IF(N93="snížená",J93,0)</f>
        <v>0</v>
      </c>
      <c r="BG93" s="203">
        <f>IF(N93="zákl. přenesená",J93,0)</f>
        <v>0</v>
      </c>
      <c r="BH93" s="203">
        <f>IF(N93="sníž. přenesená",J93,0)</f>
        <v>0</v>
      </c>
      <c r="BI93" s="203">
        <f>IF(N93="nulová",J93,0)</f>
        <v>0</v>
      </c>
      <c r="BJ93" s="19" t="s">
        <v>40</v>
      </c>
      <c r="BK93" s="203">
        <f>ROUND(I93*H93,2)</f>
        <v>0</v>
      </c>
      <c r="BL93" s="19" t="s">
        <v>579</v>
      </c>
      <c r="BM93" s="202" t="s">
        <v>1121</v>
      </c>
    </row>
    <row r="94" spans="1:65" s="2" customFormat="1" ht="19.2">
      <c r="A94" s="37"/>
      <c r="B94" s="38"/>
      <c r="C94" s="39"/>
      <c r="D94" s="204" t="s">
        <v>230</v>
      </c>
      <c r="E94" s="39"/>
      <c r="F94" s="205" t="s">
        <v>1106</v>
      </c>
      <c r="G94" s="39"/>
      <c r="H94" s="39"/>
      <c r="I94" s="112"/>
      <c r="J94" s="39"/>
      <c r="K94" s="39"/>
      <c r="L94" s="42"/>
      <c r="M94" s="206"/>
      <c r="N94" s="207"/>
      <c r="O94" s="67"/>
      <c r="P94" s="67"/>
      <c r="Q94" s="67"/>
      <c r="R94" s="67"/>
      <c r="S94" s="67"/>
      <c r="T94" s="68"/>
      <c r="U94" s="37"/>
      <c r="V94" s="37"/>
      <c r="W94" s="37"/>
      <c r="X94" s="37"/>
      <c r="Y94" s="37"/>
      <c r="Z94" s="37"/>
      <c r="AA94" s="37"/>
      <c r="AB94" s="37"/>
      <c r="AC94" s="37"/>
      <c r="AD94" s="37"/>
      <c r="AE94" s="37"/>
      <c r="AT94" s="19" t="s">
        <v>230</v>
      </c>
      <c r="AU94" s="19" t="s">
        <v>90</v>
      </c>
    </row>
    <row r="95" spans="1:65" s="2" customFormat="1" ht="16.5" customHeight="1">
      <c r="A95" s="37"/>
      <c r="B95" s="38"/>
      <c r="C95" s="191" t="s">
        <v>237</v>
      </c>
      <c r="D95" s="191" t="s">
        <v>191</v>
      </c>
      <c r="E95" s="192" t="s">
        <v>1122</v>
      </c>
      <c r="F95" s="193" t="s">
        <v>1123</v>
      </c>
      <c r="G95" s="194" t="s">
        <v>1100</v>
      </c>
      <c r="H95" s="195">
        <v>6</v>
      </c>
      <c r="I95" s="196"/>
      <c r="J95" s="197">
        <f t="shared" ref="J95:J102" si="0">ROUND(I95*H95,2)</f>
        <v>0</v>
      </c>
      <c r="K95" s="193" t="s">
        <v>32</v>
      </c>
      <c r="L95" s="42"/>
      <c r="M95" s="198" t="s">
        <v>32</v>
      </c>
      <c r="N95" s="199" t="s">
        <v>52</v>
      </c>
      <c r="O95" s="67"/>
      <c r="P95" s="200">
        <f t="shared" ref="P95:P102" si="1">O95*H95</f>
        <v>0</v>
      </c>
      <c r="Q95" s="200">
        <v>0</v>
      </c>
      <c r="R95" s="200">
        <f t="shared" ref="R95:R102" si="2">Q95*H95</f>
        <v>0</v>
      </c>
      <c r="S95" s="200">
        <v>0</v>
      </c>
      <c r="T95" s="201">
        <f t="shared" ref="T95:T102" si="3">S95*H95</f>
        <v>0</v>
      </c>
      <c r="U95" s="37"/>
      <c r="V95" s="37"/>
      <c r="W95" s="37"/>
      <c r="X95" s="37"/>
      <c r="Y95" s="37"/>
      <c r="Z95" s="37"/>
      <c r="AA95" s="37"/>
      <c r="AB95" s="37"/>
      <c r="AC95" s="37"/>
      <c r="AD95" s="37"/>
      <c r="AE95" s="37"/>
      <c r="AR95" s="202" t="s">
        <v>579</v>
      </c>
      <c r="AT95" s="202" t="s">
        <v>191</v>
      </c>
      <c r="AU95" s="202" t="s">
        <v>90</v>
      </c>
      <c r="AY95" s="19" t="s">
        <v>189</v>
      </c>
      <c r="BE95" s="203">
        <f t="shared" ref="BE95:BE102" si="4">IF(N95="základní",J95,0)</f>
        <v>0</v>
      </c>
      <c r="BF95" s="203">
        <f t="shared" ref="BF95:BF102" si="5">IF(N95="snížená",J95,0)</f>
        <v>0</v>
      </c>
      <c r="BG95" s="203">
        <f t="shared" ref="BG95:BG102" si="6">IF(N95="zákl. přenesená",J95,0)</f>
        <v>0</v>
      </c>
      <c r="BH95" s="203">
        <f t="shared" ref="BH95:BH102" si="7">IF(N95="sníž. přenesená",J95,0)</f>
        <v>0</v>
      </c>
      <c r="BI95" s="203">
        <f t="shared" ref="BI95:BI102" si="8">IF(N95="nulová",J95,0)</f>
        <v>0</v>
      </c>
      <c r="BJ95" s="19" t="s">
        <v>40</v>
      </c>
      <c r="BK95" s="203">
        <f t="shared" ref="BK95:BK102" si="9">ROUND(I95*H95,2)</f>
        <v>0</v>
      </c>
      <c r="BL95" s="19" t="s">
        <v>579</v>
      </c>
      <c r="BM95" s="202" t="s">
        <v>1124</v>
      </c>
    </row>
    <row r="96" spans="1:65" s="2" customFormat="1" ht="16.5" customHeight="1">
      <c r="A96" s="37"/>
      <c r="B96" s="38"/>
      <c r="C96" s="191" t="s">
        <v>242</v>
      </c>
      <c r="D96" s="191" t="s">
        <v>191</v>
      </c>
      <c r="E96" s="192" t="s">
        <v>1125</v>
      </c>
      <c r="F96" s="193" t="s">
        <v>1126</v>
      </c>
      <c r="G96" s="194" t="s">
        <v>1100</v>
      </c>
      <c r="H96" s="195">
        <v>6</v>
      </c>
      <c r="I96" s="196"/>
      <c r="J96" s="197">
        <f t="shared" si="0"/>
        <v>0</v>
      </c>
      <c r="K96" s="193" t="s">
        <v>32</v>
      </c>
      <c r="L96" s="42"/>
      <c r="M96" s="198" t="s">
        <v>32</v>
      </c>
      <c r="N96" s="199" t="s">
        <v>52</v>
      </c>
      <c r="O96" s="67"/>
      <c r="P96" s="200">
        <f t="shared" si="1"/>
        <v>0</v>
      </c>
      <c r="Q96" s="200">
        <v>0</v>
      </c>
      <c r="R96" s="200">
        <f t="shared" si="2"/>
        <v>0</v>
      </c>
      <c r="S96" s="200">
        <v>0</v>
      </c>
      <c r="T96" s="201">
        <f t="shared" si="3"/>
        <v>0</v>
      </c>
      <c r="U96" s="37"/>
      <c r="V96" s="37"/>
      <c r="W96" s="37"/>
      <c r="X96" s="37"/>
      <c r="Y96" s="37"/>
      <c r="Z96" s="37"/>
      <c r="AA96" s="37"/>
      <c r="AB96" s="37"/>
      <c r="AC96" s="37"/>
      <c r="AD96" s="37"/>
      <c r="AE96" s="37"/>
      <c r="AR96" s="202" t="s">
        <v>579</v>
      </c>
      <c r="AT96" s="202" t="s">
        <v>191</v>
      </c>
      <c r="AU96" s="202" t="s">
        <v>90</v>
      </c>
      <c r="AY96" s="19" t="s">
        <v>189</v>
      </c>
      <c r="BE96" s="203">
        <f t="shared" si="4"/>
        <v>0</v>
      </c>
      <c r="BF96" s="203">
        <f t="shared" si="5"/>
        <v>0</v>
      </c>
      <c r="BG96" s="203">
        <f t="shared" si="6"/>
        <v>0</v>
      </c>
      <c r="BH96" s="203">
        <f t="shared" si="7"/>
        <v>0</v>
      </c>
      <c r="BI96" s="203">
        <f t="shared" si="8"/>
        <v>0</v>
      </c>
      <c r="BJ96" s="19" t="s">
        <v>40</v>
      </c>
      <c r="BK96" s="203">
        <f t="shared" si="9"/>
        <v>0</v>
      </c>
      <c r="BL96" s="19" t="s">
        <v>579</v>
      </c>
      <c r="BM96" s="202" t="s">
        <v>1127</v>
      </c>
    </row>
    <row r="97" spans="1:65" s="2" customFormat="1" ht="16.5" customHeight="1">
      <c r="A97" s="37"/>
      <c r="B97" s="38"/>
      <c r="C97" s="191" t="s">
        <v>249</v>
      </c>
      <c r="D97" s="191" t="s">
        <v>191</v>
      </c>
      <c r="E97" s="192" t="s">
        <v>1128</v>
      </c>
      <c r="F97" s="193" t="s">
        <v>1129</v>
      </c>
      <c r="G97" s="194" t="s">
        <v>1100</v>
      </c>
      <c r="H97" s="195">
        <v>6</v>
      </c>
      <c r="I97" s="196"/>
      <c r="J97" s="197">
        <f t="shared" si="0"/>
        <v>0</v>
      </c>
      <c r="K97" s="193" t="s">
        <v>32</v>
      </c>
      <c r="L97" s="42"/>
      <c r="M97" s="198" t="s">
        <v>32</v>
      </c>
      <c r="N97" s="199" t="s">
        <v>52</v>
      </c>
      <c r="O97" s="67"/>
      <c r="P97" s="200">
        <f t="shared" si="1"/>
        <v>0</v>
      </c>
      <c r="Q97" s="200">
        <v>0</v>
      </c>
      <c r="R97" s="200">
        <f t="shared" si="2"/>
        <v>0</v>
      </c>
      <c r="S97" s="200">
        <v>0</v>
      </c>
      <c r="T97" s="201">
        <f t="shared" si="3"/>
        <v>0</v>
      </c>
      <c r="U97" s="37"/>
      <c r="V97" s="37"/>
      <c r="W97" s="37"/>
      <c r="X97" s="37"/>
      <c r="Y97" s="37"/>
      <c r="Z97" s="37"/>
      <c r="AA97" s="37"/>
      <c r="AB97" s="37"/>
      <c r="AC97" s="37"/>
      <c r="AD97" s="37"/>
      <c r="AE97" s="37"/>
      <c r="AR97" s="202" t="s">
        <v>579</v>
      </c>
      <c r="AT97" s="202" t="s">
        <v>191</v>
      </c>
      <c r="AU97" s="202" t="s">
        <v>90</v>
      </c>
      <c r="AY97" s="19" t="s">
        <v>189</v>
      </c>
      <c r="BE97" s="203">
        <f t="shared" si="4"/>
        <v>0</v>
      </c>
      <c r="BF97" s="203">
        <f t="shared" si="5"/>
        <v>0</v>
      </c>
      <c r="BG97" s="203">
        <f t="shared" si="6"/>
        <v>0</v>
      </c>
      <c r="BH97" s="203">
        <f t="shared" si="7"/>
        <v>0</v>
      </c>
      <c r="BI97" s="203">
        <f t="shared" si="8"/>
        <v>0</v>
      </c>
      <c r="BJ97" s="19" t="s">
        <v>40</v>
      </c>
      <c r="BK97" s="203">
        <f t="shared" si="9"/>
        <v>0</v>
      </c>
      <c r="BL97" s="19" t="s">
        <v>579</v>
      </c>
      <c r="BM97" s="202" t="s">
        <v>1130</v>
      </c>
    </row>
    <row r="98" spans="1:65" s="2" customFormat="1" ht="16.5" customHeight="1">
      <c r="A98" s="37"/>
      <c r="B98" s="38"/>
      <c r="C98" s="191" t="s">
        <v>254</v>
      </c>
      <c r="D98" s="191" t="s">
        <v>191</v>
      </c>
      <c r="E98" s="192" t="s">
        <v>1131</v>
      </c>
      <c r="F98" s="193" t="s">
        <v>1132</v>
      </c>
      <c r="G98" s="194" t="s">
        <v>1100</v>
      </c>
      <c r="H98" s="195">
        <v>6</v>
      </c>
      <c r="I98" s="196"/>
      <c r="J98" s="197">
        <f t="shared" si="0"/>
        <v>0</v>
      </c>
      <c r="K98" s="193" t="s">
        <v>32</v>
      </c>
      <c r="L98" s="42"/>
      <c r="M98" s="198" t="s">
        <v>32</v>
      </c>
      <c r="N98" s="199" t="s">
        <v>52</v>
      </c>
      <c r="O98" s="67"/>
      <c r="P98" s="200">
        <f t="shared" si="1"/>
        <v>0</v>
      </c>
      <c r="Q98" s="200">
        <v>0</v>
      </c>
      <c r="R98" s="200">
        <f t="shared" si="2"/>
        <v>0</v>
      </c>
      <c r="S98" s="200">
        <v>0</v>
      </c>
      <c r="T98" s="201">
        <f t="shared" si="3"/>
        <v>0</v>
      </c>
      <c r="U98" s="37"/>
      <c r="V98" s="37"/>
      <c r="W98" s="37"/>
      <c r="X98" s="37"/>
      <c r="Y98" s="37"/>
      <c r="Z98" s="37"/>
      <c r="AA98" s="37"/>
      <c r="AB98" s="37"/>
      <c r="AC98" s="37"/>
      <c r="AD98" s="37"/>
      <c r="AE98" s="37"/>
      <c r="AR98" s="202" t="s">
        <v>579</v>
      </c>
      <c r="AT98" s="202" t="s">
        <v>191</v>
      </c>
      <c r="AU98" s="202" t="s">
        <v>90</v>
      </c>
      <c r="AY98" s="19" t="s">
        <v>189</v>
      </c>
      <c r="BE98" s="203">
        <f t="shared" si="4"/>
        <v>0</v>
      </c>
      <c r="BF98" s="203">
        <f t="shared" si="5"/>
        <v>0</v>
      </c>
      <c r="BG98" s="203">
        <f t="shared" si="6"/>
        <v>0</v>
      </c>
      <c r="BH98" s="203">
        <f t="shared" si="7"/>
        <v>0</v>
      </c>
      <c r="BI98" s="203">
        <f t="shared" si="8"/>
        <v>0</v>
      </c>
      <c r="BJ98" s="19" t="s">
        <v>40</v>
      </c>
      <c r="BK98" s="203">
        <f t="shared" si="9"/>
        <v>0</v>
      </c>
      <c r="BL98" s="19" t="s">
        <v>579</v>
      </c>
      <c r="BM98" s="202" t="s">
        <v>1133</v>
      </c>
    </row>
    <row r="99" spans="1:65" s="2" customFormat="1" ht="16.5" customHeight="1">
      <c r="A99" s="37"/>
      <c r="B99" s="38"/>
      <c r="C99" s="191" t="s">
        <v>259</v>
      </c>
      <c r="D99" s="191" t="s">
        <v>191</v>
      </c>
      <c r="E99" s="192" t="s">
        <v>1134</v>
      </c>
      <c r="F99" s="193" t="s">
        <v>1135</v>
      </c>
      <c r="G99" s="194" t="s">
        <v>99</v>
      </c>
      <c r="H99" s="195">
        <v>124</v>
      </c>
      <c r="I99" s="196"/>
      <c r="J99" s="197">
        <f t="shared" si="0"/>
        <v>0</v>
      </c>
      <c r="K99" s="193" t="s">
        <v>32</v>
      </c>
      <c r="L99" s="42"/>
      <c r="M99" s="198" t="s">
        <v>32</v>
      </c>
      <c r="N99" s="199" t="s">
        <v>52</v>
      </c>
      <c r="O99" s="67"/>
      <c r="P99" s="200">
        <f t="shared" si="1"/>
        <v>0</v>
      </c>
      <c r="Q99" s="200">
        <v>0</v>
      </c>
      <c r="R99" s="200">
        <f t="shared" si="2"/>
        <v>0</v>
      </c>
      <c r="S99" s="200">
        <v>0</v>
      </c>
      <c r="T99" s="201">
        <f t="shared" si="3"/>
        <v>0</v>
      </c>
      <c r="U99" s="37"/>
      <c r="V99" s="37"/>
      <c r="W99" s="37"/>
      <c r="X99" s="37"/>
      <c r="Y99" s="37"/>
      <c r="Z99" s="37"/>
      <c r="AA99" s="37"/>
      <c r="AB99" s="37"/>
      <c r="AC99" s="37"/>
      <c r="AD99" s="37"/>
      <c r="AE99" s="37"/>
      <c r="AR99" s="202" t="s">
        <v>579</v>
      </c>
      <c r="AT99" s="202" t="s">
        <v>191</v>
      </c>
      <c r="AU99" s="202" t="s">
        <v>90</v>
      </c>
      <c r="AY99" s="19" t="s">
        <v>189</v>
      </c>
      <c r="BE99" s="203">
        <f t="shared" si="4"/>
        <v>0</v>
      </c>
      <c r="BF99" s="203">
        <f t="shared" si="5"/>
        <v>0</v>
      </c>
      <c r="BG99" s="203">
        <f t="shared" si="6"/>
        <v>0</v>
      </c>
      <c r="BH99" s="203">
        <f t="shared" si="7"/>
        <v>0</v>
      </c>
      <c r="BI99" s="203">
        <f t="shared" si="8"/>
        <v>0</v>
      </c>
      <c r="BJ99" s="19" t="s">
        <v>40</v>
      </c>
      <c r="BK99" s="203">
        <f t="shared" si="9"/>
        <v>0</v>
      </c>
      <c r="BL99" s="19" t="s">
        <v>579</v>
      </c>
      <c r="BM99" s="202" t="s">
        <v>1136</v>
      </c>
    </row>
    <row r="100" spans="1:65" s="2" customFormat="1" ht="16.5" customHeight="1">
      <c r="A100" s="37"/>
      <c r="B100" s="38"/>
      <c r="C100" s="191" t="s">
        <v>266</v>
      </c>
      <c r="D100" s="191" t="s">
        <v>191</v>
      </c>
      <c r="E100" s="192" t="s">
        <v>1137</v>
      </c>
      <c r="F100" s="193" t="s">
        <v>1138</v>
      </c>
      <c r="G100" s="194" t="s">
        <v>99</v>
      </c>
      <c r="H100" s="195">
        <v>124</v>
      </c>
      <c r="I100" s="196"/>
      <c r="J100" s="197">
        <f t="shared" si="0"/>
        <v>0</v>
      </c>
      <c r="K100" s="193" t="s">
        <v>32</v>
      </c>
      <c r="L100" s="42"/>
      <c r="M100" s="198" t="s">
        <v>32</v>
      </c>
      <c r="N100" s="199" t="s">
        <v>52</v>
      </c>
      <c r="O100" s="67"/>
      <c r="P100" s="200">
        <f t="shared" si="1"/>
        <v>0</v>
      </c>
      <c r="Q100" s="200">
        <v>0</v>
      </c>
      <c r="R100" s="200">
        <f t="shared" si="2"/>
        <v>0</v>
      </c>
      <c r="S100" s="200">
        <v>0</v>
      </c>
      <c r="T100" s="201">
        <f t="shared" si="3"/>
        <v>0</v>
      </c>
      <c r="U100" s="37"/>
      <c r="V100" s="37"/>
      <c r="W100" s="37"/>
      <c r="X100" s="37"/>
      <c r="Y100" s="37"/>
      <c r="Z100" s="37"/>
      <c r="AA100" s="37"/>
      <c r="AB100" s="37"/>
      <c r="AC100" s="37"/>
      <c r="AD100" s="37"/>
      <c r="AE100" s="37"/>
      <c r="AR100" s="202" t="s">
        <v>579</v>
      </c>
      <c r="AT100" s="202" t="s">
        <v>191</v>
      </c>
      <c r="AU100" s="202" t="s">
        <v>90</v>
      </c>
      <c r="AY100" s="19" t="s">
        <v>189</v>
      </c>
      <c r="BE100" s="203">
        <f t="shared" si="4"/>
        <v>0</v>
      </c>
      <c r="BF100" s="203">
        <f t="shared" si="5"/>
        <v>0</v>
      </c>
      <c r="BG100" s="203">
        <f t="shared" si="6"/>
        <v>0</v>
      </c>
      <c r="BH100" s="203">
        <f t="shared" si="7"/>
        <v>0</v>
      </c>
      <c r="BI100" s="203">
        <f t="shared" si="8"/>
        <v>0</v>
      </c>
      <c r="BJ100" s="19" t="s">
        <v>40</v>
      </c>
      <c r="BK100" s="203">
        <f t="shared" si="9"/>
        <v>0</v>
      </c>
      <c r="BL100" s="19" t="s">
        <v>579</v>
      </c>
      <c r="BM100" s="202" t="s">
        <v>1139</v>
      </c>
    </row>
    <row r="101" spans="1:65" s="2" customFormat="1" ht="16.5" customHeight="1">
      <c r="A101" s="37"/>
      <c r="B101" s="38"/>
      <c r="C101" s="191" t="s">
        <v>274</v>
      </c>
      <c r="D101" s="191" t="s">
        <v>191</v>
      </c>
      <c r="E101" s="192" t="s">
        <v>1140</v>
      </c>
      <c r="F101" s="193" t="s">
        <v>1141</v>
      </c>
      <c r="G101" s="194" t="s">
        <v>1100</v>
      </c>
      <c r="H101" s="195">
        <v>6</v>
      </c>
      <c r="I101" s="196"/>
      <c r="J101" s="197">
        <f t="shared" si="0"/>
        <v>0</v>
      </c>
      <c r="K101" s="193" t="s">
        <v>32</v>
      </c>
      <c r="L101" s="42"/>
      <c r="M101" s="198" t="s">
        <v>32</v>
      </c>
      <c r="N101" s="199" t="s">
        <v>52</v>
      </c>
      <c r="O101" s="67"/>
      <c r="P101" s="200">
        <f t="shared" si="1"/>
        <v>0</v>
      </c>
      <c r="Q101" s="200">
        <v>0</v>
      </c>
      <c r="R101" s="200">
        <f t="shared" si="2"/>
        <v>0</v>
      </c>
      <c r="S101" s="200">
        <v>0</v>
      </c>
      <c r="T101" s="201">
        <f t="shared" si="3"/>
        <v>0</v>
      </c>
      <c r="U101" s="37"/>
      <c r="V101" s="37"/>
      <c r="W101" s="37"/>
      <c r="X101" s="37"/>
      <c r="Y101" s="37"/>
      <c r="Z101" s="37"/>
      <c r="AA101" s="37"/>
      <c r="AB101" s="37"/>
      <c r="AC101" s="37"/>
      <c r="AD101" s="37"/>
      <c r="AE101" s="37"/>
      <c r="AR101" s="202" t="s">
        <v>579</v>
      </c>
      <c r="AT101" s="202" t="s">
        <v>191</v>
      </c>
      <c r="AU101" s="202" t="s">
        <v>90</v>
      </c>
      <c r="AY101" s="19" t="s">
        <v>189</v>
      </c>
      <c r="BE101" s="203">
        <f t="shared" si="4"/>
        <v>0</v>
      </c>
      <c r="BF101" s="203">
        <f t="shared" si="5"/>
        <v>0</v>
      </c>
      <c r="BG101" s="203">
        <f t="shared" si="6"/>
        <v>0</v>
      </c>
      <c r="BH101" s="203">
        <f t="shared" si="7"/>
        <v>0</v>
      </c>
      <c r="BI101" s="203">
        <f t="shared" si="8"/>
        <v>0</v>
      </c>
      <c r="BJ101" s="19" t="s">
        <v>40</v>
      </c>
      <c r="BK101" s="203">
        <f t="shared" si="9"/>
        <v>0</v>
      </c>
      <c r="BL101" s="19" t="s">
        <v>579</v>
      </c>
      <c r="BM101" s="202" t="s">
        <v>1142</v>
      </c>
    </row>
    <row r="102" spans="1:65" s="2" customFormat="1" ht="16.5" customHeight="1">
      <c r="A102" s="37"/>
      <c r="B102" s="38"/>
      <c r="C102" s="191" t="s">
        <v>8</v>
      </c>
      <c r="D102" s="191" t="s">
        <v>191</v>
      </c>
      <c r="E102" s="192" t="s">
        <v>1143</v>
      </c>
      <c r="F102" s="193" t="s">
        <v>1144</v>
      </c>
      <c r="G102" s="194" t="s">
        <v>1100</v>
      </c>
      <c r="H102" s="195">
        <v>6</v>
      </c>
      <c r="I102" s="196"/>
      <c r="J102" s="197">
        <f t="shared" si="0"/>
        <v>0</v>
      </c>
      <c r="K102" s="193" t="s">
        <v>32</v>
      </c>
      <c r="L102" s="42"/>
      <c r="M102" s="198" t="s">
        <v>32</v>
      </c>
      <c r="N102" s="199" t="s">
        <v>52</v>
      </c>
      <c r="O102" s="67"/>
      <c r="P102" s="200">
        <f t="shared" si="1"/>
        <v>0</v>
      </c>
      <c r="Q102" s="200">
        <v>0</v>
      </c>
      <c r="R102" s="200">
        <f t="shared" si="2"/>
        <v>0</v>
      </c>
      <c r="S102" s="200">
        <v>0</v>
      </c>
      <c r="T102" s="201">
        <f t="shared" si="3"/>
        <v>0</v>
      </c>
      <c r="U102" s="37"/>
      <c r="V102" s="37"/>
      <c r="W102" s="37"/>
      <c r="X102" s="37"/>
      <c r="Y102" s="37"/>
      <c r="Z102" s="37"/>
      <c r="AA102" s="37"/>
      <c r="AB102" s="37"/>
      <c r="AC102" s="37"/>
      <c r="AD102" s="37"/>
      <c r="AE102" s="37"/>
      <c r="AR102" s="202" t="s">
        <v>579</v>
      </c>
      <c r="AT102" s="202" t="s">
        <v>191</v>
      </c>
      <c r="AU102" s="202" t="s">
        <v>90</v>
      </c>
      <c r="AY102" s="19" t="s">
        <v>189</v>
      </c>
      <c r="BE102" s="203">
        <f t="shared" si="4"/>
        <v>0</v>
      </c>
      <c r="BF102" s="203">
        <f t="shared" si="5"/>
        <v>0</v>
      </c>
      <c r="BG102" s="203">
        <f t="shared" si="6"/>
        <v>0</v>
      </c>
      <c r="BH102" s="203">
        <f t="shared" si="7"/>
        <v>0</v>
      </c>
      <c r="BI102" s="203">
        <f t="shared" si="8"/>
        <v>0</v>
      </c>
      <c r="BJ102" s="19" t="s">
        <v>40</v>
      </c>
      <c r="BK102" s="203">
        <f t="shared" si="9"/>
        <v>0</v>
      </c>
      <c r="BL102" s="19" t="s">
        <v>579</v>
      </c>
      <c r="BM102" s="202" t="s">
        <v>1145</v>
      </c>
    </row>
    <row r="103" spans="1:65" s="2" customFormat="1" ht="19.2">
      <c r="A103" s="37"/>
      <c r="B103" s="38"/>
      <c r="C103" s="39"/>
      <c r="D103" s="204" t="s">
        <v>230</v>
      </c>
      <c r="E103" s="39"/>
      <c r="F103" s="205" t="s">
        <v>1106</v>
      </c>
      <c r="G103" s="39"/>
      <c r="H103" s="39"/>
      <c r="I103" s="112"/>
      <c r="J103" s="39"/>
      <c r="K103" s="39"/>
      <c r="L103" s="42"/>
      <c r="M103" s="206"/>
      <c r="N103" s="207"/>
      <c r="O103" s="67"/>
      <c r="P103" s="67"/>
      <c r="Q103" s="67"/>
      <c r="R103" s="67"/>
      <c r="S103" s="67"/>
      <c r="T103" s="68"/>
      <c r="U103" s="37"/>
      <c r="V103" s="37"/>
      <c r="W103" s="37"/>
      <c r="X103" s="37"/>
      <c r="Y103" s="37"/>
      <c r="Z103" s="37"/>
      <c r="AA103" s="37"/>
      <c r="AB103" s="37"/>
      <c r="AC103" s="37"/>
      <c r="AD103" s="37"/>
      <c r="AE103" s="37"/>
      <c r="AT103" s="19" t="s">
        <v>230</v>
      </c>
      <c r="AU103" s="19" t="s">
        <v>90</v>
      </c>
    </row>
    <row r="104" spans="1:65" s="2" customFormat="1" ht="16.5" customHeight="1">
      <c r="A104" s="37"/>
      <c r="B104" s="38"/>
      <c r="C104" s="191" t="s">
        <v>285</v>
      </c>
      <c r="D104" s="191" t="s">
        <v>191</v>
      </c>
      <c r="E104" s="192" t="s">
        <v>1146</v>
      </c>
      <c r="F104" s="193" t="s">
        <v>1147</v>
      </c>
      <c r="G104" s="194" t="s">
        <v>1148</v>
      </c>
      <c r="H104" s="264"/>
      <c r="I104" s="196"/>
      <c r="J104" s="197">
        <f>ROUND(I104*H104,2)</f>
        <v>0</v>
      </c>
      <c r="K104" s="193" t="s">
        <v>32</v>
      </c>
      <c r="L104" s="42"/>
      <c r="M104" s="198" t="s">
        <v>32</v>
      </c>
      <c r="N104" s="199" t="s">
        <v>52</v>
      </c>
      <c r="O104" s="67"/>
      <c r="P104" s="200">
        <f>O104*H104</f>
        <v>0</v>
      </c>
      <c r="Q104" s="200">
        <v>0</v>
      </c>
      <c r="R104" s="200">
        <f>Q104*H104</f>
        <v>0</v>
      </c>
      <c r="S104" s="200">
        <v>0</v>
      </c>
      <c r="T104" s="201">
        <f>S104*H104</f>
        <v>0</v>
      </c>
      <c r="U104" s="37"/>
      <c r="V104" s="37"/>
      <c r="W104" s="37"/>
      <c r="X104" s="37"/>
      <c r="Y104" s="37"/>
      <c r="Z104" s="37"/>
      <c r="AA104" s="37"/>
      <c r="AB104" s="37"/>
      <c r="AC104" s="37"/>
      <c r="AD104" s="37"/>
      <c r="AE104" s="37"/>
      <c r="AR104" s="202" t="s">
        <v>579</v>
      </c>
      <c r="AT104" s="202" t="s">
        <v>191</v>
      </c>
      <c r="AU104" s="202" t="s">
        <v>90</v>
      </c>
      <c r="AY104" s="19" t="s">
        <v>189</v>
      </c>
      <c r="BE104" s="203">
        <f>IF(N104="základní",J104,0)</f>
        <v>0</v>
      </c>
      <c r="BF104" s="203">
        <f>IF(N104="snížená",J104,0)</f>
        <v>0</v>
      </c>
      <c r="BG104" s="203">
        <f>IF(N104="zákl. přenesená",J104,0)</f>
        <v>0</v>
      </c>
      <c r="BH104" s="203">
        <f>IF(N104="sníž. přenesená",J104,0)</f>
        <v>0</v>
      </c>
      <c r="BI104" s="203">
        <f>IF(N104="nulová",J104,0)</f>
        <v>0</v>
      </c>
      <c r="BJ104" s="19" t="s">
        <v>40</v>
      </c>
      <c r="BK104" s="203">
        <f>ROUND(I104*H104,2)</f>
        <v>0</v>
      </c>
      <c r="BL104" s="19" t="s">
        <v>579</v>
      </c>
      <c r="BM104" s="202" t="s">
        <v>1149</v>
      </c>
    </row>
    <row r="105" spans="1:65" s="2" customFormat="1" ht="16.5" customHeight="1">
      <c r="A105" s="37"/>
      <c r="B105" s="38"/>
      <c r="C105" s="191" t="s">
        <v>291</v>
      </c>
      <c r="D105" s="191" t="s">
        <v>191</v>
      </c>
      <c r="E105" s="192" t="s">
        <v>1150</v>
      </c>
      <c r="F105" s="193" t="s">
        <v>1151</v>
      </c>
      <c r="G105" s="194" t="s">
        <v>1148</v>
      </c>
      <c r="H105" s="264"/>
      <c r="I105" s="196"/>
      <c r="J105" s="197">
        <f>ROUND(I105*H105,2)</f>
        <v>0</v>
      </c>
      <c r="K105" s="193" t="s">
        <v>32</v>
      </c>
      <c r="L105" s="42"/>
      <c r="M105" s="198" t="s">
        <v>32</v>
      </c>
      <c r="N105" s="199" t="s">
        <v>52</v>
      </c>
      <c r="O105" s="67"/>
      <c r="P105" s="200">
        <f>O105*H105</f>
        <v>0</v>
      </c>
      <c r="Q105" s="200">
        <v>0</v>
      </c>
      <c r="R105" s="200">
        <f>Q105*H105</f>
        <v>0</v>
      </c>
      <c r="S105" s="200">
        <v>0</v>
      </c>
      <c r="T105" s="201">
        <f>S105*H105</f>
        <v>0</v>
      </c>
      <c r="U105" s="37"/>
      <c r="V105" s="37"/>
      <c r="W105" s="37"/>
      <c r="X105" s="37"/>
      <c r="Y105" s="37"/>
      <c r="Z105" s="37"/>
      <c r="AA105" s="37"/>
      <c r="AB105" s="37"/>
      <c r="AC105" s="37"/>
      <c r="AD105" s="37"/>
      <c r="AE105" s="37"/>
      <c r="AR105" s="202" t="s">
        <v>579</v>
      </c>
      <c r="AT105" s="202" t="s">
        <v>191</v>
      </c>
      <c r="AU105" s="202" t="s">
        <v>90</v>
      </c>
      <c r="AY105" s="19" t="s">
        <v>189</v>
      </c>
      <c r="BE105" s="203">
        <f>IF(N105="základní",J105,0)</f>
        <v>0</v>
      </c>
      <c r="BF105" s="203">
        <f>IF(N105="snížená",J105,0)</f>
        <v>0</v>
      </c>
      <c r="BG105" s="203">
        <f>IF(N105="zákl. přenesená",J105,0)</f>
        <v>0</v>
      </c>
      <c r="BH105" s="203">
        <f>IF(N105="sníž. přenesená",J105,0)</f>
        <v>0</v>
      </c>
      <c r="BI105" s="203">
        <f>IF(N105="nulová",J105,0)</f>
        <v>0</v>
      </c>
      <c r="BJ105" s="19" t="s">
        <v>40</v>
      </c>
      <c r="BK105" s="203">
        <f>ROUND(I105*H105,2)</f>
        <v>0</v>
      </c>
      <c r="BL105" s="19" t="s">
        <v>579</v>
      </c>
      <c r="BM105" s="202" t="s">
        <v>1152</v>
      </c>
    </row>
    <row r="106" spans="1:65" s="2" customFormat="1" ht="16.5" customHeight="1">
      <c r="A106" s="37"/>
      <c r="B106" s="38"/>
      <c r="C106" s="191" t="s">
        <v>302</v>
      </c>
      <c r="D106" s="191" t="s">
        <v>191</v>
      </c>
      <c r="E106" s="192" t="s">
        <v>1153</v>
      </c>
      <c r="F106" s="193" t="s">
        <v>1154</v>
      </c>
      <c r="G106" s="194" t="s">
        <v>1148</v>
      </c>
      <c r="H106" s="264"/>
      <c r="I106" s="196"/>
      <c r="J106" s="197">
        <f>ROUND(I106*H106,2)</f>
        <v>0</v>
      </c>
      <c r="K106" s="193" t="s">
        <v>32</v>
      </c>
      <c r="L106" s="42"/>
      <c r="M106" s="198" t="s">
        <v>32</v>
      </c>
      <c r="N106" s="199" t="s">
        <v>52</v>
      </c>
      <c r="O106" s="67"/>
      <c r="P106" s="200">
        <f>O106*H106</f>
        <v>0</v>
      </c>
      <c r="Q106" s="200">
        <v>0</v>
      </c>
      <c r="R106" s="200">
        <f>Q106*H106</f>
        <v>0</v>
      </c>
      <c r="S106" s="200">
        <v>0</v>
      </c>
      <c r="T106" s="201">
        <f>S106*H106</f>
        <v>0</v>
      </c>
      <c r="U106" s="37"/>
      <c r="V106" s="37"/>
      <c r="W106" s="37"/>
      <c r="X106" s="37"/>
      <c r="Y106" s="37"/>
      <c r="Z106" s="37"/>
      <c r="AA106" s="37"/>
      <c r="AB106" s="37"/>
      <c r="AC106" s="37"/>
      <c r="AD106" s="37"/>
      <c r="AE106" s="37"/>
      <c r="AR106" s="202" t="s">
        <v>579</v>
      </c>
      <c r="AT106" s="202" t="s">
        <v>191</v>
      </c>
      <c r="AU106" s="202" t="s">
        <v>90</v>
      </c>
      <c r="AY106" s="19" t="s">
        <v>189</v>
      </c>
      <c r="BE106" s="203">
        <f>IF(N106="základní",J106,0)</f>
        <v>0</v>
      </c>
      <c r="BF106" s="203">
        <f>IF(N106="snížená",J106,0)</f>
        <v>0</v>
      </c>
      <c r="BG106" s="203">
        <f>IF(N106="zákl. přenesená",J106,0)</f>
        <v>0</v>
      </c>
      <c r="BH106" s="203">
        <f>IF(N106="sníž. přenesená",J106,0)</f>
        <v>0</v>
      </c>
      <c r="BI106" s="203">
        <f>IF(N106="nulová",J106,0)</f>
        <v>0</v>
      </c>
      <c r="BJ106" s="19" t="s">
        <v>40</v>
      </c>
      <c r="BK106" s="203">
        <f>ROUND(I106*H106,2)</f>
        <v>0</v>
      </c>
      <c r="BL106" s="19" t="s">
        <v>579</v>
      </c>
      <c r="BM106" s="202" t="s">
        <v>1155</v>
      </c>
    </row>
    <row r="107" spans="1:65" s="2" customFormat="1" ht="16.5" customHeight="1">
      <c r="A107" s="37"/>
      <c r="B107" s="38"/>
      <c r="C107" s="191" t="s">
        <v>307</v>
      </c>
      <c r="D107" s="191" t="s">
        <v>191</v>
      </c>
      <c r="E107" s="192" t="s">
        <v>1156</v>
      </c>
      <c r="F107" s="193" t="s">
        <v>1157</v>
      </c>
      <c r="G107" s="194" t="s">
        <v>1148</v>
      </c>
      <c r="H107" s="264"/>
      <c r="I107" s="196"/>
      <c r="J107" s="197">
        <f>ROUND(I107*H107,2)</f>
        <v>0</v>
      </c>
      <c r="K107" s="193" t="s">
        <v>32</v>
      </c>
      <c r="L107" s="42"/>
      <c r="M107" s="198" t="s">
        <v>32</v>
      </c>
      <c r="N107" s="199" t="s">
        <v>52</v>
      </c>
      <c r="O107" s="67"/>
      <c r="P107" s="200">
        <f>O107*H107</f>
        <v>0</v>
      </c>
      <c r="Q107" s="200">
        <v>0</v>
      </c>
      <c r="R107" s="200">
        <f>Q107*H107</f>
        <v>0</v>
      </c>
      <c r="S107" s="200">
        <v>0</v>
      </c>
      <c r="T107" s="201">
        <f>S107*H107</f>
        <v>0</v>
      </c>
      <c r="U107" s="37"/>
      <c r="V107" s="37"/>
      <c r="W107" s="37"/>
      <c r="X107" s="37"/>
      <c r="Y107" s="37"/>
      <c r="Z107" s="37"/>
      <c r="AA107" s="37"/>
      <c r="AB107" s="37"/>
      <c r="AC107" s="37"/>
      <c r="AD107" s="37"/>
      <c r="AE107" s="37"/>
      <c r="AR107" s="202" t="s">
        <v>579</v>
      </c>
      <c r="AT107" s="202" t="s">
        <v>191</v>
      </c>
      <c r="AU107" s="202" t="s">
        <v>90</v>
      </c>
      <c r="AY107" s="19" t="s">
        <v>189</v>
      </c>
      <c r="BE107" s="203">
        <f>IF(N107="základní",J107,0)</f>
        <v>0</v>
      </c>
      <c r="BF107" s="203">
        <f>IF(N107="snížená",J107,0)</f>
        <v>0</v>
      </c>
      <c r="BG107" s="203">
        <f>IF(N107="zákl. přenesená",J107,0)</f>
        <v>0</v>
      </c>
      <c r="BH107" s="203">
        <f>IF(N107="sníž. přenesená",J107,0)</f>
        <v>0</v>
      </c>
      <c r="BI107" s="203">
        <f>IF(N107="nulová",J107,0)</f>
        <v>0</v>
      </c>
      <c r="BJ107" s="19" t="s">
        <v>40</v>
      </c>
      <c r="BK107" s="203">
        <f>ROUND(I107*H107,2)</f>
        <v>0</v>
      </c>
      <c r="BL107" s="19" t="s">
        <v>579</v>
      </c>
      <c r="BM107" s="202" t="s">
        <v>1158</v>
      </c>
    </row>
    <row r="108" spans="1:65" s="12" customFormat="1" ht="22.8" customHeight="1">
      <c r="B108" s="175"/>
      <c r="C108" s="176"/>
      <c r="D108" s="177" t="s">
        <v>80</v>
      </c>
      <c r="E108" s="189" t="s">
        <v>1159</v>
      </c>
      <c r="F108" s="189" t="s">
        <v>1160</v>
      </c>
      <c r="G108" s="176"/>
      <c r="H108" s="176"/>
      <c r="I108" s="179"/>
      <c r="J108" s="190">
        <f>BK108</f>
        <v>0</v>
      </c>
      <c r="K108" s="176"/>
      <c r="L108" s="181"/>
      <c r="M108" s="182"/>
      <c r="N108" s="183"/>
      <c r="O108" s="183"/>
      <c r="P108" s="184">
        <f>SUM(P109:P142)</f>
        <v>0</v>
      </c>
      <c r="Q108" s="183"/>
      <c r="R108" s="184">
        <f>SUM(R109:R142)</f>
        <v>0</v>
      </c>
      <c r="S108" s="183"/>
      <c r="T108" s="185">
        <f>SUM(T109:T142)</f>
        <v>0</v>
      </c>
      <c r="AR108" s="186" t="s">
        <v>101</v>
      </c>
      <c r="AT108" s="187" t="s">
        <v>80</v>
      </c>
      <c r="AU108" s="187" t="s">
        <v>40</v>
      </c>
      <c r="AY108" s="186" t="s">
        <v>189</v>
      </c>
      <c r="BK108" s="188">
        <f>SUM(BK109:BK142)</f>
        <v>0</v>
      </c>
    </row>
    <row r="109" spans="1:65" s="2" customFormat="1" ht="16.5" customHeight="1">
      <c r="A109" s="37"/>
      <c r="B109" s="38"/>
      <c r="C109" s="251" t="s">
        <v>316</v>
      </c>
      <c r="D109" s="251" t="s">
        <v>418</v>
      </c>
      <c r="E109" s="252" t="s">
        <v>1161</v>
      </c>
      <c r="F109" s="253" t="s">
        <v>1162</v>
      </c>
      <c r="G109" s="254" t="s">
        <v>281</v>
      </c>
      <c r="H109" s="255">
        <v>47.68</v>
      </c>
      <c r="I109" s="256"/>
      <c r="J109" s="257">
        <f t="shared" ref="J109:J132" si="10">ROUND(I109*H109,2)</f>
        <v>0</v>
      </c>
      <c r="K109" s="253" t="s">
        <v>32</v>
      </c>
      <c r="L109" s="258"/>
      <c r="M109" s="259" t="s">
        <v>32</v>
      </c>
      <c r="N109" s="260" t="s">
        <v>52</v>
      </c>
      <c r="O109" s="67"/>
      <c r="P109" s="200">
        <f t="shared" ref="P109:P132" si="11">O109*H109</f>
        <v>0</v>
      </c>
      <c r="Q109" s="200">
        <v>0</v>
      </c>
      <c r="R109" s="200">
        <f t="shared" ref="R109:R132" si="12">Q109*H109</f>
        <v>0</v>
      </c>
      <c r="S109" s="200">
        <v>0</v>
      </c>
      <c r="T109" s="201">
        <f t="shared" ref="T109:T132" si="13">S109*H109</f>
        <v>0</v>
      </c>
      <c r="U109" s="37"/>
      <c r="V109" s="37"/>
      <c r="W109" s="37"/>
      <c r="X109" s="37"/>
      <c r="Y109" s="37"/>
      <c r="Z109" s="37"/>
      <c r="AA109" s="37"/>
      <c r="AB109" s="37"/>
      <c r="AC109" s="37"/>
      <c r="AD109" s="37"/>
      <c r="AE109" s="37"/>
      <c r="AR109" s="202" t="s">
        <v>1101</v>
      </c>
      <c r="AT109" s="202" t="s">
        <v>418</v>
      </c>
      <c r="AU109" s="202" t="s">
        <v>90</v>
      </c>
      <c r="AY109" s="19" t="s">
        <v>189</v>
      </c>
      <c r="BE109" s="203">
        <f t="shared" ref="BE109:BE132" si="14">IF(N109="základní",J109,0)</f>
        <v>0</v>
      </c>
      <c r="BF109" s="203">
        <f t="shared" ref="BF109:BF132" si="15">IF(N109="snížená",J109,0)</f>
        <v>0</v>
      </c>
      <c r="BG109" s="203">
        <f t="shared" ref="BG109:BG132" si="16">IF(N109="zákl. přenesená",J109,0)</f>
        <v>0</v>
      </c>
      <c r="BH109" s="203">
        <f t="shared" ref="BH109:BH132" si="17">IF(N109="sníž. přenesená",J109,0)</f>
        <v>0</v>
      </c>
      <c r="BI109" s="203">
        <f t="shared" ref="BI109:BI132" si="18">IF(N109="nulová",J109,0)</f>
        <v>0</v>
      </c>
      <c r="BJ109" s="19" t="s">
        <v>40</v>
      </c>
      <c r="BK109" s="203">
        <f t="shared" ref="BK109:BK132" si="19">ROUND(I109*H109,2)</f>
        <v>0</v>
      </c>
      <c r="BL109" s="19" t="s">
        <v>579</v>
      </c>
      <c r="BM109" s="202" t="s">
        <v>1163</v>
      </c>
    </row>
    <row r="110" spans="1:65" s="2" customFormat="1" ht="16.5" customHeight="1">
      <c r="A110" s="37"/>
      <c r="B110" s="38"/>
      <c r="C110" s="251" t="s">
        <v>7</v>
      </c>
      <c r="D110" s="251" t="s">
        <v>418</v>
      </c>
      <c r="E110" s="252" t="s">
        <v>1164</v>
      </c>
      <c r="F110" s="253" t="s">
        <v>1165</v>
      </c>
      <c r="G110" s="254" t="s">
        <v>281</v>
      </c>
      <c r="H110" s="255">
        <v>6.44</v>
      </c>
      <c r="I110" s="256"/>
      <c r="J110" s="257">
        <f t="shared" si="10"/>
        <v>0</v>
      </c>
      <c r="K110" s="253" t="s">
        <v>32</v>
      </c>
      <c r="L110" s="258"/>
      <c r="M110" s="259" t="s">
        <v>32</v>
      </c>
      <c r="N110" s="260" t="s">
        <v>52</v>
      </c>
      <c r="O110" s="67"/>
      <c r="P110" s="200">
        <f t="shared" si="11"/>
        <v>0</v>
      </c>
      <c r="Q110" s="200">
        <v>0</v>
      </c>
      <c r="R110" s="200">
        <f t="shared" si="12"/>
        <v>0</v>
      </c>
      <c r="S110" s="200">
        <v>0</v>
      </c>
      <c r="T110" s="201">
        <f t="shared" si="13"/>
        <v>0</v>
      </c>
      <c r="U110" s="37"/>
      <c r="V110" s="37"/>
      <c r="W110" s="37"/>
      <c r="X110" s="37"/>
      <c r="Y110" s="37"/>
      <c r="Z110" s="37"/>
      <c r="AA110" s="37"/>
      <c r="AB110" s="37"/>
      <c r="AC110" s="37"/>
      <c r="AD110" s="37"/>
      <c r="AE110" s="37"/>
      <c r="AR110" s="202" t="s">
        <v>1101</v>
      </c>
      <c r="AT110" s="202" t="s">
        <v>418</v>
      </c>
      <c r="AU110" s="202" t="s">
        <v>90</v>
      </c>
      <c r="AY110" s="19" t="s">
        <v>189</v>
      </c>
      <c r="BE110" s="203">
        <f t="shared" si="14"/>
        <v>0</v>
      </c>
      <c r="BF110" s="203">
        <f t="shared" si="15"/>
        <v>0</v>
      </c>
      <c r="BG110" s="203">
        <f t="shared" si="16"/>
        <v>0</v>
      </c>
      <c r="BH110" s="203">
        <f t="shared" si="17"/>
        <v>0</v>
      </c>
      <c r="BI110" s="203">
        <f t="shared" si="18"/>
        <v>0</v>
      </c>
      <c r="BJ110" s="19" t="s">
        <v>40</v>
      </c>
      <c r="BK110" s="203">
        <f t="shared" si="19"/>
        <v>0</v>
      </c>
      <c r="BL110" s="19" t="s">
        <v>579</v>
      </c>
      <c r="BM110" s="202" t="s">
        <v>1166</v>
      </c>
    </row>
    <row r="111" spans="1:65" s="2" customFormat="1" ht="16.5" customHeight="1">
      <c r="A111" s="37"/>
      <c r="B111" s="38"/>
      <c r="C111" s="251" t="s">
        <v>328</v>
      </c>
      <c r="D111" s="251" t="s">
        <v>418</v>
      </c>
      <c r="E111" s="252" t="s">
        <v>1167</v>
      </c>
      <c r="F111" s="253" t="s">
        <v>1168</v>
      </c>
      <c r="G111" s="254" t="s">
        <v>1100</v>
      </c>
      <c r="H111" s="255">
        <v>80</v>
      </c>
      <c r="I111" s="256"/>
      <c r="J111" s="257">
        <f t="shared" si="10"/>
        <v>0</v>
      </c>
      <c r="K111" s="253" t="s">
        <v>32</v>
      </c>
      <c r="L111" s="258"/>
      <c r="M111" s="259" t="s">
        <v>32</v>
      </c>
      <c r="N111" s="260" t="s">
        <v>52</v>
      </c>
      <c r="O111" s="67"/>
      <c r="P111" s="200">
        <f t="shared" si="11"/>
        <v>0</v>
      </c>
      <c r="Q111" s="200">
        <v>0</v>
      </c>
      <c r="R111" s="200">
        <f t="shared" si="12"/>
        <v>0</v>
      </c>
      <c r="S111" s="200">
        <v>0</v>
      </c>
      <c r="T111" s="201">
        <f t="shared" si="13"/>
        <v>0</v>
      </c>
      <c r="U111" s="37"/>
      <c r="V111" s="37"/>
      <c r="W111" s="37"/>
      <c r="X111" s="37"/>
      <c r="Y111" s="37"/>
      <c r="Z111" s="37"/>
      <c r="AA111" s="37"/>
      <c r="AB111" s="37"/>
      <c r="AC111" s="37"/>
      <c r="AD111" s="37"/>
      <c r="AE111" s="37"/>
      <c r="AR111" s="202" t="s">
        <v>1101</v>
      </c>
      <c r="AT111" s="202" t="s">
        <v>418</v>
      </c>
      <c r="AU111" s="202" t="s">
        <v>90</v>
      </c>
      <c r="AY111" s="19" t="s">
        <v>189</v>
      </c>
      <c r="BE111" s="203">
        <f t="shared" si="14"/>
        <v>0</v>
      </c>
      <c r="BF111" s="203">
        <f t="shared" si="15"/>
        <v>0</v>
      </c>
      <c r="BG111" s="203">
        <f t="shared" si="16"/>
        <v>0</v>
      </c>
      <c r="BH111" s="203">
        <f t="shared" si="17"/>
        <v>0</v>
      </c>
      <c r="BI111" s="203">
        <f t="shared" si="18"/>
        <v>0</v>
      </c>
      <c r="BJ111" s="19" t="s">
        <v>40</v>
      </c>
      <c r="BK111" s="203">
        <f t="shared" si="19"/>
        <v>0</v>
      </c>
      <c r="BL111" s="19" t="s">
        <v>579</v>
      </c>
      <c r="BM111" s="202" t="s">
        <v>1169</v>
      </c>
    </row>
    <row r="112" spans="1:65" s="2" customFormat="1" ht="16.5" customHeight="1">
      <c r="A112" s="37"/>
      <c r="B112" s="38"/>
      <c r="C112" s="251" t="s">
        <v>333</v>
      </c>
      <c r="D112" s="251" t="s">
        <v>418</v>
      </c>
      <c r="E112" s="252" t="s">
        <v>1170</v>
      </c>
      <c r="F112" s="253" t="s">
        <v>1171</v>
      </c>
      <c r="G112" s="254" t="s">
        <v>1100</v>
      </c>
      <c r="H112" s="255">
        <v>224</v>
      </c>
      <c r="I112" s="256"/>
      <c r="J112" s="257">
        <f t="shared" si="10"/>
        <v>0</v>
      </c>
      <c r="K112" s="253" t="s">
        <v>32</v>
      </c>
      <c r="L112" s="258"/>
      <c r="M112" s="259" t="s">
        <v>32</v>
      </c>
      <c r="N112" s="260" t="s">
        <v>52</v>
      </c>
      <c r="O112" s="67"/>
      <c r="P112" s="200">
        <f t="shared" si="11"/>
        <v>0</v>
      </c>
      <c r="Q112" s="200">
        <v>0</v>
      </c>
      <c r="R112" s="200">
        <f t="shared" si="12"/>
        <v>0</v>
      </c>
      <c r="S112" s="200">
        <v>0</v>
      </c>
      <c r="T112" s="201">
        <f t="shared" si="13"/>
        <v>0</v>
      </c>
      <c r="U112" s="37"/>
      <c r="V112" s="37"/>
      <c r="W112" s="37"/>
      <c r="X112" s="37"/>
      <c r="Y112" s="37"/>
      <c r="Z112" s="37"/>
      <c r="AA112" s="37"/>
      <c r="AB112" s="37"/>
      <c r="AC112" s="37"/>
      <c r="AD112" s="37"/>
      <c r="AE112" s="37"/>
      <c r="AR112" s="202" t="s">
        <v>1101</v>
      </c>
      <c r="AT112" s="202" t="s">
        <v>418</v>
      </c>
      <c r="AU112" s="202" t="s">
        <v>90</v>
      </c>
      <c r="AY112" s="19" t="s">
        <v>189</v>
      </c>
      <c r="BE112" s="203">
        <f t="shared" si="14"/>
        <v>0</v>
      </c>
      <c r="BF112" s="203">
        <f t="shared" si="15"/>
        <v>0</v>
      </c>
      <c r="BG112" s="203">
        <f t="shared" si="16"/>
        <v>0</v>
      </c>
      <c r="BH112" s="203">
        <f t="shared" si="17"/>
        <v>0</v>
      </c>
      <c r="BI112" s="203">
        <f t="shared" si="18"/>
        <v>0</v>
      </c>
      <c r="BJ112" s="19" t="s">
        <v>40</v>
      </c>
      <c r="BK112" s="203">
        <f t="shared" si="19"/>
        <v>0</v>
      </c>
      <c r="BL112" s="19" t="s">
        <v>579</v>
      </c>
      <c r="BM112" s="202" t="s">
        <v>1172</v>
      </c>
    </row>
    <row r="113" spans="1:65" s="2" customFormat="1" ht="16.5" customHeight="1">
      <c r="A113" s="37"/>
      <c r="B113" s="38"/>
      <c r="C113" s="251" t="s">
        <v>341</v>
      </c>
      <c r="D113" s="251" t="s">
        <v>418</v>
      </c>
      <c r="E113" s="252" t="s">
        <v>1173</v>
      </c>
      <c r="F113" s="253" t="s">
        <v>1174</v>
      </c>
      <c r="G113" s="254" t="s">
        <v>99</v>
      </c>
      <c r="H113" s="255">
        <v>69</v>
      </c>
      <c r="I113" s="256"/>
      <c r="J113" s="257">
        <f t="shared" si="10"/>
        <v>0</v>
      </c>
      <c r="K113" s="253" t="s">
        <v>32</v>
      </c>
      <c r="L113" s="258"/>
      <c r="M113" s="259" t="s">
        <v>32</v>
      </c>
      <c r="N113" s="260" t="s">
        <v>52</v>
      </c>
      <c r="O113" s="67"/>
      <c r="P113" s="200">
        <f t="shared" si="11"/>
        <v>0</v>
      </c>
      <c r="Q113" s="200">
        <v>0</v>
      </c>
      <c r="R113" s="200">
        <f t="shared" si="12"/>
        <v>0</v>
      </c>
      <c r="S113" s="200">
        <v>0</v>
      </c>
      <c r="T113" s="201">
        <f t="shared" si="13"/>
        <v>0</v>
      </c>
      <c r="U113" s="37"/>
      <c r="V113" s="37"/>
      <c r="W113" s="37"/>
      <c r="X113" s="37"/>
      <c r="Y113" s="37"/>
      <c r="Z113" s="37"/>
      <c r="AA113" s="37"/>
      <c r="AB113" s="37"/>
      <c r="AC113" s="37"/>
      <c r="AD113" s="37"/>
      <c r="AE113" s="37"/>
      <c r="AR113" s="202" t="s">
        <v>1101</v>
      </c>
      <c r="AT113" s="202" t="s">
        <v>418</v>
      </c>
      <c r="AU113" s="202" t="s">
        <v>90</v>
      </c>
      <c r="AY113" s="19" t="s">
        <v>189</v>
      </c>
      <c r="BE113" s="203">
        <f t="shared" si="14"/>
        <v>0</v>
      </c>
      <c r="BF113" s="203">
        <f t="shared" si="15"/>
        <v>0</v>
      </c>
      <c r="BG113" s="203">
        <f t="shared" si="16"/>
        <v>0</v>
      </c>
      <c r="BH113" s="203">
        <f t="shared" si="17"/>
        <v>0</v>
      </c>
      <c r="BI113" s="203">
        <f t="shared" si="18"/>
        <v>0</v>
      </c>
      <c r="BJ113" s="19" t="s">
        <v>40</v>
      </c>
      <c r="BK113" s="203">
        <f t="shared" si="19"/>
        <v>0</v>
      </c>
      <c r="BL113" s="19" t="s">
        <v>579</v>
      </c>
      <c r="BM113" s="202" t="s">
        <v>1175</v>
      </c>
    </row>
    <row r="114" spans="1:65" s="2" customFormat="1" ht="16.5" customHeight="1">
      <c r="A114" s="37"/>
      <c r="B114" s="38"/>
      <c r="C114" s="251" t="s">
        <v>346</v>
      </c>
      <c r="D114" s="251" t="s">
        <v>418</v>
      </c>
      <c r="E114" s="252" t="s">
        <v>1161</v>
      </c>
      <c r="F114" s="253" t="s">
        <v>1162</v>
      </c>
      <c r="G114" s="254" t="s">
        <v>281</v>
      </c>
      <c r="H114" s="255">
        <v>14.651999999999999</v>
      </c>
      <c r="I114" s="256"/>
      <c r="J114" s="257">
        <f t="shared" si="10"/>
        <v>0</v>
      </c>
      <c r="K114" s="253" t="s">
        <v>32</v>
      </c>
      <c r="L114" s="258"/>
      <c r="M114" s="259" t="s">
        <v>32</v>
      </c>
      <c r="N114" s="260" t="s">
        <v>52</v>
      </c>
      <c r="O114" s="67"/>
      <c r="P114" s="200">
        <f t="shared" si="11"/>
        <v>0</v>
      </c>
      <c r="Q114" s="200">
        <v>0</v>
      </c>
      <c r="R114" s="200">
        <f t="shared" si="12"/>
        <v>0</v>
      </c>
      <c r="S114" s="200">
        <v>0</v>
      </c>
      <c r="T114" s="201">
        <f t="shared" si="13"/>
        <v>0</v>
      </c>
      <c r="U114" s="37"/>
      <c r="V114" s="37"/>
      <c r="W114" s="37"/>
      <c r="X114" s="37"/>
      <c r="Y114" s="37"/>
      <c r="Z114" s="37"/>
      <c r="AA114" s="37"/>
      <c r="AB114" s="37"/>
      <c r="AC114" s="37"/>
      <c r="AD114" s="37"/>
      <c r="AE114" s="37"/>
      <c r="AR114" s="202" t="s">
        <v>1101</v>
      </c>
      <c r="AT114" s="202" t="s">
        <v>418</v>
      </c>
      <c r="AU114" s="202" t="s">
        <v>90</v>
      </c>
      <c r="AY114" s="19" t="s">
        <v>189</v>
      </c>
      <c r="BE114" s="203">
        <f t="shared" si="14"/>
        <v>0</v>
      </c>
      <c r="BF114" s="203">
        <f t="shared" si="15"/>
        <v>0</v>
      </c>
      <c r="BG114" s="203">
        <f t="shared" si="16"/>
        <v>0</v>
      </c>
      <c r="BH114" s="203">
        <f t="shared" si="17"/>
        <v>0</v>
      </c>
      <c r="BI114" s="203">
        <f t="shared" si="18"/>
        <v>0</v>
      </c>
      <c r="BJ114" s="19" t="s">
        <v>40</v>
      </c>
      <c r="BK114" s="203">
        <f t="shared" si="19"/>
        <v>0</v>
      </c>
      <c r="BL114" s="19" t="s">
        <v>579</v>
      </c>
      <c r="BM114" s="202" t="s">
        <v>1176</v>
      </c>
    </row>
    <row r="115" spans="1:65" s="2" customFormat="1" ht="16.5" customHeight="1">
      <c r="A115" s="37"/>
      <c r="B115" s="38"/>
      <c r="C115" s="251" t="s">
        <v>352</v>
      </c>
      <c r="D115" s="251" t="s">
        <v>418</v>
      </c>
      <c r="E115" s="252" t="s">
        <v>1177</v>
      </c>
      <c r="F115" s="253" t="s">
        <v>1178</v>
      </c>
      <c r="G115" s="254" t="s">
        <v>281</v>
      </c>
      <c r="H115" s="255">
        <v>9.02</v>
      </c>
      <c r="I115" s="256"/>
      <c r="J115" s="257">
        <f t="shared" si="10"/>
        <v>0</v>
      </c>
      <c r="K115" s="253" t="s">
        <v>32</v>
      </c>
      <c r="L115" s="258"/>
      <c r="M115" s="259" t="s">
        <v>32</v>
      </c>
      <c r="N115" s="260" t="s">
        <v>52</v>
      </c>
      <c r="O115" s="67"/>
      <c r="P115" s="200">
        <f t="shared" si="11"/>
        <v>0</v>
      </c>
      <c r="Q115" s="200">
        <v>0</v>
      </c>
      <c r="R115" s="200">
        <f t="shared" si="12"/>
        <v>0</v>
      </c>
      <c r="S115" s="200">
        <v>0</v>
      </c>
      <c r="T115" s="201">
        <f t="shared" si="13"/>
        <v>0</v>
      </c>
      <c r="U115" s="37"/>
      <c r="V115" s="37"/>
      <c r="W115" s="37"/>
      <c r="X115" s="37"/>
      <c r="Y115" s="37"/>
      <c r="Z115" s="37"/>
      <c r="AA115" s="37"/>
      <c r="AB115" s="37"/>
      <c r="AC115" s="37"/>
      <c r="AD115" s="37"/>
      <c r="AE115" s="37"/>
      <c r="AR115" s="202" t="s">
        <v>1101</v>
      </c>
      <c r="AT115" s="202" t="s">
        <v>418</v>
      </c>
      <c r="AU115" s="202" t="s">
        <v>90</v>
      </c>
      <c r="AY115" s="19" t="s">
        <v>189</v>
      </c>
      <c r="BE115" s="203">
        <f t="shared" si="14"/>
        <v>0</v>
      </c>
      <c r="BF115" s="203">
        <f t="shared" si="15"/>
        <v>0</v>
      </c>
      <c r="BG115" s="203">
        <f t="shared" si="16"/>
        <v>0</v>
      </c>
      <c r="BH115" s="203">
        <f t="shared" si="17"/>
        <v>0</v>
      </c>
      <c r="BI115" s="203">
        <f t="shared" si="18"/>
        <v>0</v>
      </c>
      <c r="BJ115" s="19" t="s">
        <v>40</v>
      </c>
      <c r="BK115" s="203">
        <f t="shared" si="19"/>
        <v>0</v>
      </c>
      <c r="BL115" s="19" t="s">
        <v>579</v>
      </c>
      <c r="BM115" s="202" t="s">
        <v>1179</v>
      </c>
    </row>
    <row r="116" spans="1:65" s="2" customFormat="1" ht="16.5" customHeight="1">
      <c r="A116" s="37"/>
      <c r="B116" s="38"/>
      <c r="C116" s="251" t="s">
        <v>357</v>
      </c>
      <c r="D116" s="251" t="s">
        <v>418</v>
      </c>
      <c r="E116" s="252" t="s">
        <v>1180</v>
      </c>
      <c r="F116" s="253" t="s">
        <v>1181</v>
      </c>
      <c r="G116" s="254" t="s">
        <v>99</v>
      </c>
      <c r="H116" s="255">
        <v>55</v>
      </c>
      <c r="I116" s="256"/>
      <c r="J116" s="257">
        <f t="shared" si="10"/>
        <v>0</v>
      </c>
      <c r="K116" s="253" t="s">
        <v>32</v>
      </c>
      <c r="L116" s="258"/>
      <c r="M116" s="259" t="s">
        <v>32</v>
      </c>
      <c r="N116" s="260" t="s">
        <v>52</v>
      </c>
      <c r="O116" s="67"/>
      <c r="P116" s="200">
        <f t="shared" si="11"/>
        <v>0</v>
      </c>
      <c r="Q116" s="200">
        <v>0</v>
      </c>
      <c r="R116" s="200">
        <f t="shared" si="12"/>
        <v>0</v>
      </c>
      <c r="S116" s="200">
        <v>0</v>
      </c>
      <c r="T116" s="201">
        <f t="shared" si="13"/>
        <v>0</v>
      </c>
      <c r="U116" s="37"/>
      <c r="V116" s="37"/>
      <c r="W116" s="37"/>
      <c r="X116" s="37"/>
      <c r="Y116" s="37"/>
      <c r="Z116" s="37"/>
      <c r="AA116" s="37"/>
      <c r="AB116" s="37"/>
      <c r="AC116" s="37"/>
      <c r="AD116" s="37"/>
      <c r="AE116" s="37"/>
      <c r="AR116" s="202" t="s">
        <v>1101</v>
      </c>
      <c r="AT116" s="202" t="s">
        <v>418</v>
      </c>
      <c r="AU116" s="202" t="s">
        <v>90</v>
      </c>
      <c r="AY116" s="19" t="s">
        <v>189</v>
      </c>
      <c r="BE116" s="203">
        <f t="shared" si="14"/>
        <v>0</v>
      </c>
      <c r="BF116" s="203">
        <f t="shared" si="15"/>
        <v>0</v>
      </c>
      <c r="BG116" s="203">
        <f t="shared" si="16"/>
        <v>0</v>
      </c>
      <c r="BH116" s="203">
        <f t="shared" si="17"/>
        <v>0</v>
      </c>
      <c r="BI116" s="203">
        <f t="shared" si="18"/>
        <v>0</v>
      </c>
      <c r="BJ116" s="19" t="s">
        <v>40</v>
      </c>
      <c r="BK116" s="203">
        <f t="shared" si="19"/>
        <v>0</v>
      </c>
      <c r="BL116" s="19" t="s">
        <v>579</v>
      </c>
      <c r="BM116" s="202" t="s">
        <v>1182</v>
      </c>
    </row>
    <row r="117" spans="1:65" s="2" customFormat="1" ht="16.5" customHeight="1">
      <c r="A117" s="37"/>
      <c r="B117" s="38"/>
      <c r="C117" s="251" t="s">
        <v>361</v>
      </c>
      <c r="D117" s="251" t="s">
        <v>418</v>
      </c>
      <c r="E117" s="252" t="s">
        <v>1183</v>
      </c>
      <c r="F117" s="253" t="s">
        <v>1184</v>
      </c>
      <c r="G117" s="254" t="s">
        <v>281</v>
      </c>
      <c r="H117" s="255">
        <v>21.15</v>
      </c>
      <c r="I117" s="256"/>
      <c r="J117" s="257">
        <f t="shared" si="10"/>
        <v>0</v>
      </c>
      <c r="K117" s="253" t="s">
        <v>32</v>
      </c>
      <c r="L117" s="258"/>
      <c r="M117" s="259" t="s">
        <v>32</v>
      </c>
      <c r="N117" s="260" t="s">
        <v>52</v>
      </c>
      <c r="O117" s="67"/>
      <c r="P117" s="200">
        <f t="shared" si="11"/>
        <v>0</v>
      </c>
      <c r="Q117" s="200">
        <v>0</v>
      </c>
      <c r="R117" s="200">
        <f t="shared" si="12"/>
        <v>0</v>
      </c>
      <c r="S117" s="200">
        <v>0</v>
      </c>
      <c r="T117" s="201">
        <f t="shared" si="13"/>
        <v>0</v>
      </c>
      <c r="U117" s="37"/>
      <c r="V117" s="37"/>
      <c r="W117" s="37"/>
      <c r="X117" s="37"/>
      <c r="Y117" s="37"/>
      <c r="Z117" s="37"/>
      <c r="AA117" s="37"/>
      <c r="AB117" s="37"/>
      <c r="AC117" s="37"/>
      <c r="AD117" s="37"/>
      <c r="AE117" s="37"/>
      <c r="AR117" s="202" t="s">
        <v>1101</v>
      </c>
      <c r="AT117" s="202" t="s">
        <v>418</v>
      </c>
      <c r="AU117" s="202" t="s">
        <v>90</v>
      </c>
      <c r="AY117" s="19" t="s">
        <v>189</v>
      </c>
      <c r="BE117" s="203">
        <f t="shared" si="14"/>
        <v>0</v>
      </c>
      <c r="BF117" s="203">
        <f t="shared" si="15"/>
        <v>0</v>
      </c>
      <c r="BG117" s="203">
        <f t="shared" si="16"/>
        <v>0</v>
      </c>
      <c r="BH117" s="203">
        <f t="shared" si="17"/>
        <v>0</v>
      </c>
      <c r="BI117" s="203">
        <f t="shared" si="18"/>
        <v>0</v>
      </c>
      <c r="BJ117" s="19" t="s">
        <v>40</v>
      </c>
      <c r="BK117" s="203">
        <f t="shared" si="19"/>
        <v>0</v>
      </c>
      <c r="BL117" s="19" t="s">
        <v>579</v>
      </c>
      <c r="BM117" s="202" t="s">
        <v>1185</v>
      </c>
    </row>
    <row r="118" spans="1:65" s="2" customFormat="1" ht="16.5" customHeight="1">
      <c r="A118" s="37"/>
      <c r="B118" s="38"/>
      <c r="C118" s="191" t="s">
        <v>365</v>
      </c>
      <c r="D118" s="191" t="s">
        <v>191</v>
      </c>
      <c r="E118" s="192" t="s">
        <v>1186</v>
      </c>
      <c r="F118" s="193" t="s">
        <v>1187</v>
      </c>
      <c r="G118" s="194" t="s">
        <v>117</v>
      </c>
      <c r="H118" s="195">
        <v>44</v>
      </c>
      <c r="I118" s="196"/>
      <c r="J118" s="197">
        <f t="shared" si="10"/>
        <v>0</v>
      </c>
      <c r="K118" s="193" t="s">
        <v>32</v>
      </c>
      <c r="L118" s="42"/>
      <c r="M118" s="198" t="s">
        <v>32</v>
      </c>
      <c r="N118" s="199" t="s">
        <v>52</v>
      </c>
      <c r="O118" s="67"/>
      <c r="P118" s="200">
        <f t="shared" si="11"/>
        <v>0</v>
      </c>
      <c r="Q118" s="200">
        <v>0</v>
      </c>
      <c r="R118" s="200">
        <f t="shared" si="12"/>
        <v>0</v>
      </c>
      <c r="S118" s="200">
        <v>0</v>
      </c>
      <c r="T118" s="201">
        <f t="shared" si="13"/>
        <v>0</v>
      </c>
      <c r="U118" s="37"/>
      <c r="V118" s="37"/>
      <c r="W118" s="37"/>
      <c r="X118" s="37"/>
      <c r="Y118" s="37"/>
      <c r="Z118" s="37"/>
      <c r="AA118" s="37"/>
      <c r="AB118" s="37"/>
      <c r="AC118" s="37"/>
      <c r="AD118" s="37"/>
      <c r="AE118" s="37"/>
      <c r="AR118" s="202" t="s">
        <v>579</v>
      </c>
      <c r="AT118" s="202" t="s">
        <v>191</v>
      </c>
      <c r="AU118" s="202" t="s">
        <v>90</v>
      </c>
      <c r="AY118" s="19" t="s">
        <v>189</v>
      </c>
      <c r="BE118" s="203">
        <f t="shared" si="14"/>
        <v>0</v>
      </c>
      <c r="BF118" s="203">
        <f t="shared" si="15"/>
        <v>0</v>
      </c>
      <c r="BG118" s="203">
        <f t="shared" si="16"/>
        <v>0</v>
      </c>
      <c r="BH118" s="203">
        <f t="shared" si="17"/>
        <v>0</v>
      </c>
      <c r="BI118" s="203">
        <f t="shared" si="18"/>
        <v>0</v>
      </c>
      <c r="BJ118" s="19" t="s">
        <v>40</v>
      </c>
      <c r="BK118" s="203">
        <f t="shared" si="19"/>
        <v>0</v>
      </c>
      <c r="BL118" s="19" t="s">
        <v>579</v>
      </c>
      <c r="BM118" s="202" t="s">
        <v>1188</v>
      </c>
    </row>
    <row r="119" spans="1:65" s="2" customFormat="1" ht="16.5" customHeight="1">
      <c r="A119" s="37"/>
      <c r="B119" s="38"/>
      <c r="C119" s="191" t="s">
        <v>374</v>
      </c>
      <c r="D119" s="191" t="s">
        <v>191</v>
      </c>
      <c r="E119" s="192" t="s">
        <v>1189</v>
      </c>
      <c r="F119" s="193" t="s">
        <v>1190</v>
      </c>
      <c r="G119" s="194" t="s">
        <v>99</v>
      </c>
      <c r="H119" s="195">
        <v>110</v>
      </c>
      <c r="I119" s="196"/>
      <c r="J119" s="197">
        <f t="shared" si="10"/>
        <v>0</v>
      </c>
      <c r="K119" s="193" t="s">
        <v>32</v>
      </c>
      <c r="L119" s="42"/>
      <c r="M119" s="198" t="s">
        <v>32</v>
      </c>
      <c r="N119" s="199" t="s">
        <v>52</v>
      </c>
      <c r="O119" s="67"/>
      <c r="P119" s="200">
        <f t="shared" si="11"/>
        <v>0</v>
      </c>
      <c r="Q119" s="200">
        <v>0</v>
      </c>
      <c r="R119" s="200">
        <f t="shared" si="12"/>
        <v>0</v>
      </c>
      <c r="S119" s="200">
        <v>0</v>
      </c>
      <c r="T119" s="201">
        <f t="shared" si="13"/>
        <v>0</v>
      </c>
      <c r="U119" s="37"/>
      <c r="V119" s="37"/>
      <c r="W119" s="37"/>
      <c r="X119" s="37"/>
      <c r="Y119" s="37"/>
      <c r="Z119" s="37"/>
      <c r="AA119" s="37"/>
      <c r="AB119" s="37"/>
      <c r="AC119" s="37"/>
      <c r="AD119" s="37"/>
      <c r="AE119" s="37"/>
      <c r="AR119" s="202" t="s">
        <v>579</v>
      </c>
      <c r="AT119" s="202" t="s">
        <v>191</v>
      </c>
      <c r="AU119" s="202" t="s">
        <v>90</v>
      </c>
      <c r="AY119" s="19" t="s">
        <v>189</v>
      </c>
      <c r="BE119" s="203">
        <f t="shared" si="14"/>
        <v>0</v>
      </c>
      <c r="BF119" s="203">
        <f t="shared" si="15"/>
        <v>0</v>
      </c>
      <c r="BG119" s="203">
        <f t="shared" si="16"/>
        <v>0</v>
      </c>
      <c r="BH119" s="203">
        <f t="shared" si="17"/>
        <v>0</v>
      </c>
      <c r="BI119" s="203">
        <f t="shared" si="18"/>
        <v>0</v>
      </c>
      <c r="BJ119" s="19" t="s">
        <v>40</v>
      </c>
      <c r="BK119" s="203">
        <f t="shared" si="19"/>
        <v>0</v>
      </c>
      <c r="BL119" s="19" t="s">
        <v>579</v>
      </c>
      <c r="BM119" s="202" t="s">
        <v>1191</v>
      </c>
    </row>
    <row r="120" spans="1:65" s="2" customFormat="1" ht="16.5" customHeight="1">
      <c r="A120" s="37"/>
      <c r="B120" s="38"/>
      <c r="C120" s="191" t="s">
        <v>380</v>
      </c>
      <c r="D120" s="191" t="s">
        <v>191</v>
      </c>
      <c r="E120" s="192" t="s">
        <v>1192</v>
      </c>
      <c r="F120" s="193" t="s">
        <v>1193</v>
      </c>
      <c r="G120" s="194" t="s">
        <v>281</v>
      </c>
      <c r="H120" s="195">
        <v>9</v>
      </c>
      <c r="I120" s="196"/>
      <c r="J120" s="197">
        <f t="shared" si="10"/>
        <v>0</v>
      </c>
      <c r="K120" s="193" t="s">
        <v>32</v>
      </c>
      <c r="L120" s="42"/>
      <c r="M120" s="198" t="s">
        <v>32</v>
      </c>
      <c r="N120" s="199" t="s">
        <v>52</v>
      </c>
      <c r="O120" s="67"/>
      <c r="P120" s="200">
        <f t="shared" si="11"/>
        <v>0</v>
      </c>
      <c r="Q120" s="200">
        <v>0</v>
      </c>
      <c r="R120" s="200">
        <f t="shared" si="12"/>
        <v>0</v>
      </c>
      <c r="S120" s="200">
        <v>0</v>
      </c>
      <c r="T120" s="201">
        <f t="shared" si="13"/>
        <v>0</v>
      </c>
      <c r="U120" s="37"/>
      <c r="V120" s="37"/>
      <c r="W120" s="37"/>
      <c r="X120" s="37"/>
      <c r="Y120" s="37"/>
      <c r="Z120" s="37"/>
      <c r="AA120" s="37"/>
      <c r="AB120" s="37"/>
      <c r="AC120" s="37"/>
      <c r="AD120" s="37"/>
      <c r="AE120" s="37"/>
      <c r="AR120" s="202" t="s">
        <v>579</v>
      </c>
      <c r="AT120" s="202" t="s">
        <v>191</v>
      </c>
      <c r="AU120" s="202" t="s">
        <v>90</v>
      </c>
      <c r="AY120" s="19" t="s">
        <v>189</v>
      </c>
      <c r="BE120" s="203">
        <f t="shared" si="14"/>
        <v>0</v>
      </c>
      <c r="BF120" s="203">
        <f t="shared" si="15"/>
        <v>0</v>
      </c>
      <c r="BG120" s="203">
        <f t="shared" si="16"/>
        <v>0</v>
      </c>
      <c r="BH120" s="203">
        <f t="shared" si="17"/>
        <v>0</v>
      </c>
      <c r="BI120" s="203">
        <f t="shared" si="18"/>
        <v>0</v>
      </c>
      <c r="BJ120" s="19" t="s">
        <v>40</v>
      </c>
      <c r="BK120" s="203">
        <f t="shared" si="19"/>
        <v>0</v>
      </c>
      <c r="BL120" s="19" t="s">
        <v>579</v>
      </c>
      <c r="BM120" s="202" t="s">
        <v>1194</v>
      </c>
    </row>
    <row r="121" spans="1:65" s="2" customFormat="1" ht="16.5" customHeight="1">
      <c r="A121" s="37"/>
      <c r="B121" s="38"/>
      <c r="C121" s="191" t="s">
        <v>384</v>
      </c>
      <c r="D121" s="191" t="s">
        <v>191</v>
      </c>
      <c r="E121" s="192" t="s">
        <v>1195</v>
      </c>
      <c r="F121" s="193" t="s">
        <v>1196</v>
      </c>
      <c r="G121" s="194" t="s">
        <v>117</v>
      </c>
      <c r="H121" s="195">
        <v>44</v>
      </c>
      <c r="I121" s="196"/>
      <c r="J121" s="197">
        <f t="shared" si="10"/>
        <v>0</v>
      </c>
      <c r="K121" s="193" t="s">
        <v>32</v>
      </c>
      <c r="L121" s="42"/>
      <c r="M121" s="198" t="s">
        <v>32</v>
      </c>
      <c r="N121" s="199" t="s">
        <v>52</v>
      </c>
      <c r="O121" s="67"/>
      <c r="P121" s="200">
        <f t="shared" si="11"/>
        <v>0</v>
      </c>
      <c r="Q121" s="200">
        <v>0</v>
      </c>
      <c r="R121" s="200">
        <f t="shared" si="12"/>
        <v>0</v>
      </c>
      <c r="S121" s="200">
        <v>0</v>
      </c>
      <c r="T121" s="201">
        <f t="shared" si="13"/>
        <v>0</v>
      </c>
      <c r="U121" s="37"/>
      <c r="V121" s="37"/>
      <c r="W121" s="37"/>
      <c r="X121" s="37"/>
      <c r="Y121" s="37"/>
      <c r="Z121" s="37"/>
      <c r="AA121" s="37"/>
      <c r="AB121" s="37"/>
      <c r="AC121" s="37"/>
      <c r="AD121" s="37"/>
      <c r="AE121" s="37"/>
      <c r="AR121" s="202" t="s">
        <v>579</v>
      </c>
      <c r="AT121" s="202" t="s">
        <v>191</v>
      </c>
      <c r="AU121" s="202" t="s">
        <v>90</v>
      </c>
      <c r="AY121" s="19" t="s">
        <v>189</v>
      </c>
      <c r="BE121" s="203">
        <f t="shared" si="14"/>
        <v>0</v>
      </c>
      <c r="BF121" s="203">
        <f t="shared" si="15"/>
        <v>0</v>
      </c>
      <c r="BG121" s="203">
        <f t="shared" si="16"/>
        <v>0</v>
      </c>
      <c r="BH121" s="203">
        <f t="shared" si="17"/>
        <v>0</v>
      </c>
      <c r="BI121" s="203">
        <f t="shared" si="18"/>
        <v>0</v>
      </c>
      <c r="BJ121" s="19" t="s">
        <v>40</v>
      </c>
      <c r="BK121" s="203">
        <f t="shared" si="19"/>
        <v>0</v>
      </c>
      <c r="BL121" s="19" t="s">
        <v>579</v>
      </c>
      <c r="BM121" s="202" t="s">
        <v>1197</v>
      </c>
    </row>
    <row r="122" spans="1:65" s="2" customFormat="1" ht="16.5" customHeight="1">
      <c r="A122" s="37"/>
      <c r="B122" s="38"/>
      <c r="C122" s="191" t="s">
        <v>388</v>
      </c>
      <c r="D122" s="191" t="s">
        <v>191</v>
      </c>
      <c r="E122" s="192" t="s">
        <v>1198</v>
      </c>
      <c r="F122" s="193" t="s">
        <v>1199</v>
      </c>
      <c r="G122" s="194" t="s">
        <v>1100</v>
      </c>
      <c r="H122" s="195">
        <v>6</v>
      </c>
      <c r="I122" s="196"/>
      <c r="J122" s="197">
        <f t="shared" si="10"/>
        <v>0</v>
      </c>
      <c r="K122" s="193" t="s">
        <v>32</v>
      </c>
      <c r="L122" s="42"/>
      <c r="M122" s="198" t="s">
        <v>32</v>
      </c>
      <c r="N122" s="199" t="s">
        <v>52</v>
      </c>
      <c r="O122" s="67"/>
      <c r="P122" s="200">
        <f t="shared" si="11"/>
        <v>0</v>
      </c>
      <c r="Q122" s="200">
        <v>0</v>
      </c>
      <c r="R122" s="200">
        <f t="shared" si="12"/>
        <v>0</v>
      </c>
      <c r="S122" s="200">
        <v>0</v>
      </c>
      <c r="T122" s="201">
        <f t="shared" si="13"/>
        <v>0</v>
      </c>
      <c r="U122" s="37"/>
      <c r="V122" s="37"/>
      <c r="W122" s="37"/>
      <c r="X122" s="37"/>
      <c r="Y122" s="37"/>
      <c r="Z122" s="37"/>
      <c r="AA122" s="37"/>
      <c r="AB122" s="37"/>
      <c r="AC122" s="37"/>
      <c r="AD122" s="37"/>
      <c r="AE122" s="37"/>
      <c r="AR122" s="202" t="s">
        <v>579</v>
      </c>
      <c r="AT122" s="202" t="s">
        <v>191</v>
      </c>
      <c r="AU122" s="202" t="s">
        <v>90</v>
      </c>
      <c r="AY122" s="19" t="s">
        <v>189</v>
      </c>
      <c r="BE122" s="203">
        <f t="shared" si="14"/>
        <v>0</v>
      </c>
      <c r="BF122" s="203">
        <f t="shared" si="15"/>
        <v>0</v>
      </c>
      <c r="BG122" s="203">
        <f t="shared" si="16"/>
        <v>0</v>
      </c>
      <c r="BH122" s="203">
        <f t="shared" si="17"/>
        <v>0</v>
      </c>
      <c r="BI122" s="203">
        <f t="shared" si="18"/>
        <v>0</v>
      </c>
      <c r="BJ122" s="19" t="s">
        <v>40</v>
      </c>
      <c r="BK122" s="203">
        <f t="shared" si="19"/>
        <v>0</v>
      </c>
      <c r="BL122" s="19" t="s">
        <v>579</v>
      </c>
      <c r="BM122" s="202" t="s">
        <v>1200</v>
      </c>
    </row>
    <row r="123" spans="1:65" s="2" customFormat="1" ht="16.5" customHeight="1">
      <c r="A123" s="37"/>
      <c r="B123" s="38"/>
      <c r="C123" s="191" t="s">
        <v>393</v>
      </c>
      <c r="D123" s="191" t="s">
        <v>191</v>
      </c>
      <c r="E123" s="192" t="s">
        <v>1201</v>
      </c>
      <c r="F123" s="193" t="s">
        <v>1202</v>
      </c>
      <c r="G123" s="194" t="s">
        <v>99</v>
      </c>
      <c r="H123" s="195">
        <v>69</v>
      </c>
      <c r="I123" s="196"/>
      <c r="J123" s="197">
        <f t="shared" si="10"/>
        <v>0</v>
      </c>
      <c r="K123" s="193" t="s">
        <v>32</v>
      </c>
      <c r="L123" s="42"/>
      <c r="M123" s="198" t="s">
        <v>32</v>
      </c>
      <c r="N123" s="199" t="s">
        <v>52</v>
      </c>
      <c r="O123" s="67"/>
      <c r="P123" s="200">
        <f t="shared" si="11"/>
        <v>0</v>
      </c>
      <c r="Q123" s="200">
        <v>0</v>
      </c>
      <c r="R123" s="200">
        <f t="shared" si="12"/>
        <v>0</v>
      </c>
      <c r="S123" s="200">
        <v>0</v>
      </c>
      <c r="T123" s="201">
        <f t="shared" si="13"/>
        <v>0</v>
      </c>
      <c r="U123" s="37"/>
      <c r="V123" s="37"/>
      <c r="W123" s="37"/>
      <c r="X123" s="37"/>
      <c r="Y123" s="37"/>
      <c r="Z123" s="37"/>
      <c r="AA123" s="37"/>
      <c r="AB123" s="37"/>
      <c r="AC123" s="37"/>
      <c r="AD123" s="37"/>
      <c r="AE123" s="37"/>
      <c r="AR123" s="202" t="s">
        <v>579</v>
      </c>
      <c r="AT123" s="202" t="s">
        <v>191</v>
      </c>
      <c r="AU123" s="202" t="s">
        <v>90</v>
      </c>
      <c r="AY123" s="19" t="s">
        <v>189</v>
      </c>
      <c r="BE123" s="203">
        <f t="shared" si="14"/>
        <v>0</v>
      </c>
      <c r="BF123" s="203">
        <f t="shared" si="15"/>
        <v>0</v>
      </c>
      <c r="BG123" s="203">
        <f t="shared" si="16"/>
        <v>0</v>
      </c>
      <c r="BH123" s="203">
        <f t="shared" si="17"/>
        <v>0</v>
      </c>
      <c r="BI123" s="203">
        <f t="shared" si="18"/>
        <v>0</v>
      </c>
      <c r="BJ123" s="19" t="s">
        <v>40</v>
      </c>
      <c r="BK123" s="203">
        <f t="shared" si="19"/>
        <v>0</v>
      </c>
      <c r="BL123" s="19" t="s">
        <v>579</v>
      </c>
      <c r="BM123" s="202" t="s">
        <v>1203</v>
      </c>
    </row>
    <row r="124" spans="1:65" s="2" customFormat="1" ht="16.5" customHeight="1">
      <c r="A124" s="37"/>
      <c r="B124" s="38"/>
      <c r="C124" s="191" t="s">
        <v>397</v>
      </c>
      <c r="D124" s="191" t="s">
        <v>191</v>
      </c>
      <c r="E124" s="192" t="s">
        <v>1204</v>
      </c>
      <c r="F124" s="193" t="s">
        <v>1205</v>
      </c>
      <c r="G124" s="194" t="s">
        <v>99</v>
      </c>
      <c r="H124" s="195">
        <v>55</v>
      </c>
      <c r="I124" s="196"/>
      <c r="J124" s="197">
        <f t="shared" si="10"/>
        <v>0</v>
      </c>
      <c r="K124" s="193" t="s">
        <v>32</v>
      </c>
      <c r="L124" s="42"/>
      <c r="M124" s="198" t="s">
        <v>32</v>
      </c>
      <c r="N124" s="199" t="s">
        <v>52</v>
      </c>
      <c r="O124" s="67"/>
      <c r="P124" s="200">
        <f t="shared" si="11"/>
        <v>0</v>
      </c>
      <c r="Q124" s="200">
        <v>0</v>
      </c>
      <c r="R124" s="200">
        <f t="shared" si="12"/>
        <v>0</v>
      </c>
      <c r="S124" s="200">
        <v>0</v>
      </c>
      <c r="T124" s="201">
        <f t="shared" si="13"/>
        <v>0</v>
      </c>
      <c r="U124" s="37"/>
      <c r="V124" s="37"/>
      <c r="W124" s="37"/>
      <c r="X124" s="37"/>
      <c r="Y124" s="37"/>
      <c r="Z124" s="37"/>
      <c r="AA124" s="37"/>
      <c r="AB124" s="37"/>
      <c r="AC124" s="37"/>
      <c r="AD124" s="37"/>
      <c r="AE124" s="37"/>
      <c r="AR124" s="202" t="s">
        <v>579</v>
      </c>
      <c r="AT124" s="202" t="s">
        <v>191</v>
      </c>
      <c r="AU124" s="202" t="s">
        <v>90</v>
      </c>
      <c r="AY124" s="19" t="s">
        <v>189</v>
      </c>
      <c r="BE124" s="203">
        <f t="shared" si="14"/>
        <v>0</v>
      </c>
      <c r="BF124" s="203">
        <f t="shared" si="15"/>
        <v>0</v>
      </c>
      <c r="BG124" s="203">
        <f t="shared" si="16"/>
        <v>0</v>
      </c>
      <c r="BH124" s="203">
        <f t="shared" si="17"/>
        <v>0</v>
      </c>
      <c r="BI124" s="203">
        <f t="shared" si="18"/>
        <v>0</v>
      </c>
      <c r="BJ124" s="19" t="s">
        <v>40</v>
      </c>
      <c r="BK124" s="203">
        <f t="shared" si="19"/>
        <v>0</v>
      </c>
      <c r="BL124" s="19" t="s">
        <v>579</v>
      </c>
      <c r="BM124" s="202" t="s">
        <v>1206</v>
      </c>
    </row>
    <row r="125" spans="1:65" s="2" customFormat="1" ht="16.5" customHeight="1">
      <c r="A125" s="37"/>
      <c r="B125" s="38"/>
      <c r="C125" s="191" t="s">
        <v>401</v>
      </c>
      <c r="D125" s="191" t="s">
        <v>191</v>
      </c>
      <c r="E125" s="192" t="s">
        <v>1207</v>
      </c>
      <c r="F125" s="193" t="s">
        <v>1208</v>
      </c>
      <c r="G125" s="194" t="s">
        <v>1100</v>
      </c>
      <c r="H125" s="195">
        <v>20</v>
      </c>
      <c r="I125" s="196"/>
      <c r="J125" s="197">
        <f t="shared" si="10"/>
        <v>0</v>
      </c>
      <c r="K125" s="193" t="s">
        <v>32</v>
      </c>
      <c r="L125" s="42"/>
      <c r="M125" s="198" t="s">
        <v>32</v>
      </c>
      <c r="N125" s="199" t="s">
        <v>52</v>
      </c>
      <c r="O125" s="67"/>
      <c r="P125" s="200">
        <f t="shared" si="11"/>
        <v>0</v>
      </c>
      <c r="Q125" s="200">
        <v>0</v>
      </c>
      <c r="R125" s="200">
        <f t="shared" si="12"/>
        <v>0</v>
      </c>
      <c r="S125" s="200">
        <v>0</v>
      </c>
      <c r="T125" s="201">
        <f t="shared" si="13"/>
        <v>0</v>
      </c>
      <c r="U125" s="37"/>
      <c r="V125" s="37"/>
      <c r="W125" s="37"/>
      <c r="X125" s="37"/>
      <c r="Y125" s="37"/>
      <c r="Z125" s="37"/>
      <c r="AA125" s="37"/>
      <c r="AB125" s="37"/>
      <c r="AC125" s="37"/>
      <c r="AD125" s="37"/>
      <c r="AE125" s="37"/>
      <c r="AR125" s="202" t="s">
        <v>579</v>
      </c>
      <c r="AT125" s="202" t="s">
        <v>191</v>
      </c>
      <c r="AU125" s="202" t="s">
        <v>90</v>
      </c>
      <c r="AY125" s="19" t="s">
        <v>189</v>
      </c>
      <c r="BE125" s="203">
        <f t="shared" si="14"/>
        <v>0</v>
      </c>
      <c r="BF125" s="203">
        <f t="shared" si="15"/>
        <v>0</v>
      </c>
      <c r="BG125" s="203">
        <f t="shared" si="16"/>
        <v>0</v>
      </c>
      <c r="BH125" s="203">
        <f t="shared" si="17"/>
        <v>0</v>
      </c>
      <c r="BI125" s="203">
        <f t="shared" si="18"/>
        <v>0</v>
      </c>
      <c r="BJ125" s="19" t="s">
        <v>40</v>
      </c>
      <c r="BK125" s="203">
        <f t="shared" si="19"/>
        <v>0</v>
      </c>
      <c r="BL125" s="19" t="s">
        <v>579</v>
      </c>
      <c r="BM125" s="202" t="s">
        <v>1209</v>
      </c>
    </row>
    <row r="126" spans="1:65" s="2" customFormat="1" ht="16.5" customHeight="1">
      <c r="A126" s="37"/>
      <c r="B126" s="38"/>
      <c r="C126" s="191" t="s">
        <v>410</v>
      </c>
      <c r="D126" s="191" t="s">
        <v>191</v>
      </c>
      <c r="E126" s="192" t="s">
        <v>1210</v>
      </c>
      <c r="F126" s="193" t="s">
        <v>1211</v>
      </c>
      <c r="G126" s="194" t="s">
        <v>99</v>
      </c>
      <c r="H126" s="195">
        <v>69</v>
      </c>
      <c r="I126" s="196"/>
      <c r="J126" s="197">
        <f t="shared" si="10"/>
        <v>0</v>
      </c>
      <c r="K126" s="193" t="s">
        <v>32</v>
      </c>
      <c r="L126" s="42"/>
      <c r="M126" s="198" t="s">
        <v>32</v>
      </c>
      <c r="N126" s="199" t="s">
        <v>52</v>
      </c>
      <c r="O126" s="67"/>
      <c r="P126" s="200">
        <f t="shared" si="11"/>
        <v>0</v>
      </c>
      <c r="Q126" s="200">
        <v>0</v>
      </c>
      <c r="R126" s="200">
        <f t="shared" si="12"/>
        <v>0</v>
      </c>
      <c r="S126" s="200">
        <v>0</v>
      </c>
      <c r="T126" s="201">
        <f t="shared" si="13"/>
        <v>0</v>
      </c>
      <c r="U126" s="37"/>
      <c r="V126" s="37"/>
      <c r="W126" s="37"/>
      <c r="X126" s="37"/>
      <c r="Y126" s="37"/>
      <c r="Z126" s="37"/>
      <c r="AA126" s="37"/>
      <c r="AB126" s="37"/>
      <c r="AC126" s="37"/>
      <c r="AD126" s="37"/>
      <c r="AE126" s="37"/>
      <c r="AR126" s="202" t="s">
        <v>579</v>
      </c>
      <c r="AT126" s="202" t="s">
        <v>191</v>
      </c>
      <c r="AU126" s="202" t="s">
        <v>90</v>
      </c>
      <c r="AY126" s="19" t="s">
        <v>189</v>
      </c>
      <c r="BE126" s="203">
        <f t="shared" si="14"/>
        <v>0</v>
      </c>
      <c r="BF126" s="203">
        <f t="shared" si="15"/>
        <v>0</v>
      </c>
      <c r="BG126" s="203">
        <f t="shared" si="16"/>
        <v>0</v>
      </c>
      <c r="BH126" s="203">
        <f t="shared" si="17"/>
        <v>0</v>
      </c>
      <c r="BI126" s="203">
        <f t="shared" si="18"/>
        <v>0</v>
      </c>
      <c r="BJ126" s="19" t="s">
        <v>40</v>
      </c>
      <c r="BK126" s="203">
        <f t="shared" si="19"/>
        <v>0</v>
      </c>
      <c r="BL126" s="19" t="s">
        <v>579</v>
      </c>
      <c r="BM126" s="202" t="s">
        <v>1212</v>
      </c>
    </row>
    <row r="127" spans="1:65" s="2" customFormat="1" ht="16.5" customHeight="1">
      <c r="A127" s="37"/>
      <c r="B127" s="38"/>
      <c r="C127" s="191" t="s">
        <v>417</v>
      </c>
      <c r="D127" s="191" t="s">
        <v>191</v>
      </c>
      <c r="E127" s="192" t="s">
        <v>1213</v>
      </c>
      <c r="F127" s="193" t="s">
        <v>1214</v>
      </c>
      <c r="G127" s="194" t="s">
        <v>99</v>
      </c>
      <c r="H127" s="195">
        <v>69</v>
      </c>
      <c r="I127" s="196"/>
      <c r="J127" s="197">
        <f t="shared" si="10"/>
        <v>0</v>
      </c>
      <c r="K127" s="193" t="s">
        <v>32</v>
      </c>
      <c r="L127" s="42"/>
      <c r="M127" s="198" t="s">
        <v>32</v>
      </c>
      <c r="N127" s="199" t="s">
        <v>52</v>
      </c>
      <c r="O127" s="67"/>
      <c r="P127" s="200">
        <f t="shared" si="11"/>
        <v>0</v>
      </c>
      <c r="Q127" s="200">
        <v>0</v>
      </c>
      <c r="R127" s="200">
        <f t="shared" si="12"/>
        <v>0</v>
      </c>
      <c r="S127" s="200">
        <v>0</v>
      </c>
      <c r="T127" s="201">
        <f t="shared" si="13"/>
        <v>0</v>
      </c>
      <c r="U127" s="37"/>
      <c r="V127" s="37"/>
      <c r="W127" s="37"/>
      <c r="X127" s="37"/>
      <c r="Y127" s="37"/>
      <c r="Z127" s="37"/>
      <c r="AA127" s="37"/>
      <c r="AB127" s="37"/>
      <c r="AC127" s="37"/>
      <c r="AD127" s="37"/>
      <c r="AE127" s="37"/>
      <c r="AR127" s="202" t="s">
        <v>579</v>
      </c>
      <c r="AT127" s="202" t="s">
        <v>191</v>
      </c>
      <c r="AU127" s="202" t="s">
        <v>90</v>
      </c>
      <c r="AY127" s="19" t="s">
        <v>189</v>
      </c>
      <c r="BE127" s="203">
        <f t="shared" si="14"/>
        <v>0</v>
      </c>
      <c r="BF127" s="203">
        <f t="shared" si="15"/>
        <v>0</v>
      </c>
      <c r="BG127" s="203">
        <f t="shared" si="16"/>
        <v>0</v>
      </c>
      <c r="BH127" s="203">
        <f t="shared" si="17"/>
        <v>0</v>
      </c>
      <c r="BI127" s="203">
        <f t="shared" si="18"/>
        <v>0</v>
      </c>
      <c r="BJ127" s="19" t="s">
        <v>40</v>
      </c>
      <c r="BK127" s="203">
        <f t="shared" si="19"/>
        <v>0</v>
      </c>
      <c r="BL127" s="19" t="s">
        <v>579</v>
      </c>
      <c r="BM127" s="202" t="s">
        <v>1215</v>
      </c>
    </row>
    <row r="128" spans="1:65" s="2" customFormat="1" ht="16.5" customHeight="1">
      <c r="A128" s="37"/>
      <c r="B128" s="38"/>
      <c r="C128" s="191" t="s">
        <v>425</v>
      </c>
      <c r="D128" s="191" t="s">
        <v>191</v>
      </c>
      <c r="E128" s="192" t="s">
        <v>1216</v>
      </c>
      <c r="F128" s="193" t="s">
        <v>1217</v>
      </c>
      <c r="G128" s="194" t="s">
        <v>1100</v>
      </c>
      <c r="H128" s="195">
        <v>20</v>
      </c>
      <c r="I128" s="196"/>
      <c r="J128" s="197">
        <f t="shared" si="10"/>
        <v>0</v>
      </c>
      <c r="K128" s="193" t="s">
        <v>32</v>
      </c>
      <c r="L128" s="42"/>
      <c r="M128" s="198" t="s">
        <v>32</v>
      </c>
      <c r="N128" s="199" t="s">
        <v>52</v>
      </c>
      <c r="O128" s="67"/>
      <c r="P128" s="200">
        <f t="shared" si="11"/>
        <v>0</v>
      </c>
      <c r="Q128" s="200">
        <v>0</v>
      </c>
      <c r="R128" s="200">
        <f t="shared" si="12"/>
        <v>0</v>
      </c>
      <c r="S128" s="200">
        <v>0</v>
      </c>
      <c r="T128" s="201">
        <f t="shared" si="13"/>
        <v>0</v>
      </c>
      <c r="U128" s="37"/>
      <c r="V128" s="37"/>
      <c r="W128" s="37"/>
      <c r="X128" s="37"/>
      <c r="Y128" s="37"/>
      <c r="Z128" s="37"/>
      <c r="AA128" s="37"/>
      <c r="AB128" s="37"/>
      <c r="AC128" s="37"/>
      <c r="AD128" s="37"/>
      <c r="AE128" s="37"/>
      <c r="AR128" s="202" t="s">
        <v>579</v>
      </c>
      <c r="AT128" s="202" t="s">
        <v>191</v>
      </c>
      <c r="AU128" s="202" t="s">
        <v>90</v>
      </c>
      <c r="AY128" s="19" t="s">
        <v>189</v>
      </c>
      <c r="BE128" s="203">
        <f t="shared" si="14"/>
        <v>0</v>
      </c>
      <c r="BF128" s="203">
        <f t="shared" si="15"/>
        <v>0</v>
      </c>
      <c r="BG128" s="203">
        <f t="shared" si="16"/>
        <v>0</v>
      </c>
      <c r="BH128" s="203">
        <f t="shared" si="17"/>
        <v>0</v>
      </c>
      <c r="BI128" s="203">
        <f t="shared" si="18"/>
        <v>0</v>
      </c>
      <c r="BJ128" s="19" t="s">
        <v>40</v>
      </c>
      <c r="BK128" s="203">
        <f t="shared" si="19"/>
        <v>0</v>
      </c>
      <c r="BL128" s="19" t="s">
        <v>579</v>
      </c>
      <c r="BM128" s="202" t="s">
        <v>1218</v>
      </c>
    </row>
    <row r="129" spans="1:65" s="2" customFormat="1" ht="16.5" customHeight="1">
      <c r="A129" s="37"/>
      <c r="B129" s="38"/>
      <c r="C129" s="191" t="s">
        <v>431</v>
      </c>
      <c r="D129" s="191" t="s">
        <v>191</v>
      </c>
      <c r="E129" s="192" t="s">
        <v>1219</v>
      </c>
      <c r="F129" s="193" t="s">
        <v>1220</v>
      </c>
      <c r="G129" s="194" t="s">
        <v>99</v>
      </c>
      <c r="H129" s="195">
        <v>55</v>
      </c>
      <c r="I129" s="196"/>
      <c r="J129" s="197">
        <f t="shared" si="10"/>
        <v>0</v>
      </c>
      <c r="K129" s="193" t="s">
        <v>32</v>
      </c>
      <c r="L129" s="42"/>
      <c r="M129" s="198" t="s">
        <v>32</v>
      </c>
      <c r="N129" s="199" t="s">
        <v>52</v>
      </c>
      <c r="O129" s="67"/>
      <c r="P129" s="200">
        <f t="shared" si="11"/>
        <v>0</v>
      </c>
      <c r="Q129" s="200">
        <v>0</v>
      </c>
      <c r="R129" s="200">
        <f t="shared" si="12"/>
        <v>0</v>
      </c>
      <c r="S129" s="200">
        <v>0</v>
      </c>
      <c r="T129" s="201">
        <f t="shared" si="13"/>
        <v>0</v>
      </c>
      <c r="U129" s="37"/>
      <c r="V129" s="37"/>
      <c r="W129" s="37"/>
      <c r="X129" s="37"/>
      <c r="Y129" s="37"/>
      <c r="Z129" s="37"/>
      <c r="AA129" s="37"/>
      <c r="AB129" s="37"/>
      <c r="AC129" s="37"/>
      <c r="AD129" s="37"/>
      <c r="AE129" s="37"/>
      <c r="AR129" s="202" t="s">
        <v>579</v>
      </c>
      <c r="AT129" s="202" t="s">
        <v>191</v>
      </c>
      <c r="AU129" s="202" t="s">
        <v>90</v>
      </c>
      <c r="AY129" s="19" t="s">
        <v>189</v>
      </c>
      <c r="BE129" s="203">
        <f t="shared" si="14"/>
        <v>0</v>
      </c>
      <c r="BF129" s="203">
        <f t="shared" si="15"/>
        <v>0</v>
      </c>
      <c r="BG129" s="203">
        <f t="shared" si="16"/>
        <v>0</v>
      </c>
      <c r="BH129" s="203">
        <f t="shared" si="17"/>
        <v>0</v>
      </c>
      <c r="BI129" s="203">
        <f t="shared" si="18"/>
        <v>0</v>
      </c>
      <c r="BJ129" s="19" t="s">
        <v>40</v>
      </c>
      <c r="BK129" s="203">
        <f t="shared" si="19"/>
        <v>0</v>
      </c>
      <c r="BL129" s="19" t="s">
        <v>579</v>
      </c>
      <c r="BM129" s="202" t="s">
        <v>1221</v>
      </c>
    </row>
    <row r="130" spans="1:65" s="2" customFormat="1" ht="16.5" customHeight="1">
      <c r="A130" s="37"/>
      <c r="B130" s="38"/>
      <c r="C130" s="191" t="s">
        <v>437</v>
      </c>
      <c r="D130" s="191" t="s">
        <v>191</v>
      </c>
      <c r="E130" s="192" t="s">
        <v>1222</v>
      </c>
      <c r="F130" s="193" t="s">
        <v>1223</v>
      </c>
      <c r="G130" s="194" t="s">
        <v>281</v>
      </c>
      <c r="H130" s="195">
        <v>54.2</v>
      </c>
      <c r="I130" s="196"/>
      <c r="J130" s="197">
        <f t="shared" si="10"/>
        <v>0</v>
      </c>
      <c r="K130" s="193" t="s">
        <v>32</v>
      </c>
      <c r="L130" s="42"/>
      <c r="M130" s="198" t="s">
        <v>32</v>
      </c>
      <c r="N130" s="199" t="s">
        <v>52</v>
      </c>
      <c r="O130" s="67"/>
      <c r="P130" s="200">
        <f t="shared" si="11"/>
        <v>0</v>
      </c>
      <c r="Q130" s="200">
        <v>0</v>
      </c>
      <c r="R130" s="200">
        <f t="shared" si="12"/>
        <v>0</v>
      </c>
      <c r="S130" s="200">
        <v>0</v>
      </c>
      <c r="T130" s="201">
        <f t="shared" si="13"/>
        <v>0</v>
      </c>
      <c r="U130" s="37"/>
      <c r="V130" s="37"/>
      <c r="W130" s="37"/>
      <c r="X130" s="37"/>
      <c r="Y130" s="37"/>
      <c r="Z130" s="37"/>
      <c r="AA130" s="37"/>
      <c r="AB130" s="37"/>
      <c r="AC130" s="37"/>
      <c r="AD130" s="37"/>
      <c r="AE130" s="37"/>
      <c r="AR130" s="202" t="s">
        <v>579</v>
      </c>
      <c r="AT130" s="202" t="s">
        <v>191</v>
      </c>
      <c r="AU130" s="202" t="s">
        <v>90</v>
      </c>
      <c r="AY130" s="19" t="s">
        <v>189</v>
      </c>
      <c r="BE130" s="203">
        <f t="shared" si="14"/>
        <v>0</v>
      </c>
      <c r="BF130" s="203">
        <f t="shared" si="15"/>
        <v>0</v>
      </c>
      <c r="BG130" s="203">
        <f t="shared" si="16"/>
        <v>0</v>
      </c>
      <c r="BH130" s="203">
        <f t="shared" si="17"/>
        <v>0</v>
      </c>
      <c r="BI130" s="203">
        <f t="shared" si="18"/>
        <v>0</v>
      </c>
      <c r="BJ130" s="19" t="s">
        <v>40</v>
      </c>
      <c r="BK130" s="203">
        <f t="shared" si="19"/>
        <v>0</v>
      </c>
      <c r="BL130" s="19" t="s">
        <v>579</v>
      </c>
      <c r="BM130" s="202" t="s">
        <v>1224</v>
      </c>
    </row>
    <row r="131" spans="1:65" s="2" customFormat="1" ht="16.5" customHeight="1">
      <c r="A131" s="37"/>
      <c r="B131" s="38"/>
      <c r="C131" s="191" t="s">
        <v>443</v>
      </c>
      <c r="D131" s="191" t="s">
        <v>191</v>
      </c>
      <c r="E131" s="192" t="s">
        <v>1222</v>
      </c>
      <c r="F131" s="193" t="s">
        <v>1223</v>
      </c>
      <c r="G131" s="194" t="s">
        <v>281</v>
      </c>
      <c r="H131" s="195">
        <v>21.12</v>
      </c>
      <c r="I131" s="196"/>
      <c r="J131" s="197">
        <f t="shared" si="10"/>
        <v>0</v>
      </c>
      <c r="K131" s="193" t="s">
        <v>32</v>
      </c>
      <c r="L131" s="42"/>
      <c r="M131" s="198" t="s">
        <v>32</v>
      </c>
      <c r="N131" s="199" t="s">
        <v>52</v>
      </c>
      <c r="O131" s="67"/>
      <c r="P131" s="200">
        <f t="shared" si="11"/>
        <v>0</v>
      </c>
      <c r="Q131" s="200">
        <v>0</v>
      </c>
      <c r="R131" s="200">
        <f t="shared" si="12"/>
        <v>0</v>
      </c>
      <c r="S131" s="200">
        <v>0</v>
      </c>
      <c r="T131" s="201">
        <f t="shared" si="13"/>
        <v>0</v>
      </c>
      <c r="U131" s="37"/>
      <c r="V131" s="37"/>
      <c r="W131" s="37"/>
      <c r="X131" s="37"/>
      <c r="Y131" s="37"/>
      <c r="Z131" s="37"/>
      <c r="AA131" s="37"/>
      <c r="AB131" s="37"/>
      <c r="AC131" s="37"/>
      <c r="AD131" s="37"/>
      <c r="AE131" s="37"/>
      <c r="AR131" s="202" t="s">
        <v>579</v>
      </c>
      <c r="AT131" s="202" t="s">
        <v>191</v>
      </c>
      <c r="AU131" s="202" t="s">
        <v>90</v>
      </c>
      <c r="AY131" s="19" t="s">
        <v>189</v>
      </c>
      <c r="BE131" s="203">
        <f t="shared" si="14"/>
        <v>0</v>
      </c>
      <c r="BF131" s="203">
        <f t="shared" si="15"/>
        <v>0</v>
      </c>
      <c r="BG131" s="203">
        <f t="shared" si="16"/>
        <v>0</v>
      </c>
      <c r="BH131" s="203">
        <f t="shared" si="17"/>
        <v>0</v>
      </c>
      <c r="BI131" s="203">
        <f t="shared" si="18"/>
        <v>0</v>
      </c>
      <c r="BJ131" s="19" t="s">
        <v>40</v>
      </c>
      <c r="BK131" s="203">
        <f t="shared" si="19"/>
        <v>0</v>
      </c>
      <c r="BL131" s="19" t="s">
        <v>579</v>
      </c>
      <c r="BM131" s="202" t="s">
        <v>1225</v>
      </c>
    </row>
    <row r="132" spans="1:65" s="2" customFormat="1" ht="16.5" customHeight="1">
      <c r="A132" s="37"/>
      <c r="B132" s="38"/>
      <c r="C132" s="191" t="s">
        <v>449</v>
      </c>
      <c r="D132" s="191" t="s">
        <v>191</v>
      </c>
      <c r="E132" s="192" t="s">
        <v>1222</v>
      </c>
      <c r="F132" s="193" t="s">
        <v>1223</v>
      </c>
      <c r="G132" s="194" t="s">
        <v>281</v>
      </c>
      <c r="H132" s="195">
        <v>9</v>
      </c>
      <c r="I132" s="196"/>
      <c r="J132" s="197">
        <f t="shared" si="10"/>
        <v>0</v>
      </c>
      <c r="K132" s="193" t="s">
        <v>32</v>
      </c>
      <c r="L132" s="42"/>
      <c r="M132" s="198" t="s">
        <v>32</v>
      </c>
      <c r="N132" s="199" t="s">
        <v>52</v>
      </c>
      <c r="O132" s="67"/>
      <c r="P132" s="200">
        <f t="shared" si="11"/>
        <v>0</v>
      </c>
      <c r="Q132" s="200">
        <v>0</v>
      </c>
      <c r="R132" s="200">
        <f t="shared" si="12"/>
        <v>0</v>
      </c>
      <c r="S132" s="200">
        <v>0</v>
      </c>
      <c r="T132" s="201">
        <f t="shared" si="13"/>
        <v>0</v>
      </c>
      <c r="U132" s="37"/>
      <c r="V132" s="37"/>
      <c r="W132" s="37"/>
      <c r="X132" s="37"/>
      <c r="Y132" s="37"/>
      <c r="Z132" s="37"/>
      <c r="AA132" s="37"/>
      <c r="AB132" s="37"/>
      <c r="AC132" s="37"/>
      <c r="AD132" s="37"/>
      <c r="AE132" s="37"/>
      <c r="AR132" s="202" t="s">
        <v>579</v>
      </c>
      <c r="AT132" s="202" t="s">
        <v>191</v>
      </c>
      <c r="AU132" s="202" t="s">
        <v>90</v>
      </c>
      <c r="AY132" s="19" t="s">
        <v>189</v>
      </c>
      <c r="BE132" s="203">
        <f t="shared" si="14"/>
        <v>0</v>
      </c>
      <c r="BF132" s="203">
        <f t="shared" si="15"/>
        <v>0</v>
      </c>
      <c r="BG132" s="203">
        <f t="shared" si="16"/>
        <v>0</v>
      </c>
      <c r="BH132" s="203">
        <f t="shared" si="17"/>
        <v>0</v>
      </c>
      <c r="BI132" s="203">
        <f t="shared" si="18"/>
        <v>0</v>
      </c>
      <c r="BJ132" s="19" t="s">
        <v>40</v>
      </c>
      <c r="BK132" s="203">
        <f t="shared" si="19"/>
        <v>0</v>
      </c>
      <c r="BL132" s="19" t="s">
        <v>579</v>
      </c>
      <c r="BM132" s="202" t="s">
        <v>1226</v>
      </c>
    </row>
    <row r="133" spans="1:65" s="2" customFormat="1" ht="19.2">
      <c r="A133" s="37"/>
      <c r="B133" s="38"/>
      <c r="C133" s="39"/>
      <c r="D133" s="204" t="s">
        <v>230</v>
      </c>
      <c r="E133" s="39"/>
      <c r="F133" s="205" t="s">
        <v>1106</v>
      </c>
      <c r="G133" s="39"/>
      <c r="H133" s="39"/>
      <c r="I133" s="112"/>
      <c r="J133" s="39"/>
      <c r="K133" s="39"/>
      <c r="L133" s="42"/>
      <c r="M133" s="206"/>
      <c r="N133" s="207"/>
      <c r="O133" s="67"/>
      <c r="P133" s="67"/>
      <c r="Q133" s="67"/>
      <c r="R133" s="67"/>
      <c r="S133" s="67"/>
      <c r="T133" s="68"/>
      <c r="U133" s="37"/>
      <c r="V133" s="37"/>
      <c r="W133" s="37"/>
      <c r="X133" s="37"/>
      <c r="Y133" s="37"/>
      <c r="Z133" s="37"/>
      <c r="AA133" s="37"/>
      <c r="AB133" s="37"/>
      <c r="AC133" s="37"/>
      <c r="AD133" s="37"/>
      <c r="AE133" s="37"/>
      <c r="AT133" s="19" t="s">
        <v>230</v>
      </c>
      <c r="AU133" s="19" t="s">
        <v>90</v>
      </c>
    </row>
    <row r="134" spans="1:65" s="2" customFormat="1" ht="16.5" customHeight="1">
      <c r="A134" s="37"/>
      <c r="B134" s="38"/>
      <c r="C134" s="191" t="s">
        <v>456</v>
      </c>
      <c r="D134" s="191" t="s">
        <v>191</v>
      </c>
      <c r="E134" s="192" t="s">
        <v>1227</v>
      </c>
      <c r="F134" s="193" t="s">
        <v>1228</v>
      </c>
      <c r="G134" s="194" t="s">
        <v>117</v>
      </c>
      <c r="H134" s="195">
        <v>80.2</v>
      </c>
      <c r="I134" s="196"/>
      <c r="J134" s="197">
        <f t="shared" ref="J134:J142" si="20">ROUND(I134*H134,2)</f>
        <v>0</v>
      </c>
      <c r="K134" s="193" t="s">
        <v>32</v>
      </c>
      <c r="L134" s="42"/>
      <c r="M134" s="198" t="s">
        <v>32</v>
      </c>
      <c r="N134" s="199" t="s">
        <v>52</v>
      </c>
      <c r="O134" s="67"/>
      <c r="P134" s="200">
        <f t="shared" ref="P134:P142" si="21">O134*H134</f>
        <v>0</v>
      </c>
      <c r="Q134" s="200">
        <v>0</v>
      </c>
      <c r="R134" s="200">
        <f t="shared" ref="R134:R142" si="22">Q134*H134</f>
        <v>0</v>
      </c>
      <c r="S134" s="200">
        <v>0</v>
      </c>
      <c r="T134" s="201">
        <f t="shared" ref="T134:T142" si="23">S134*H134</f>
        <v>0</v>
      </c>
      <c r="U134" s="37"/>
      <c r="V134" s="37"/>
      <c r="W134" s="37"/>
      <c r="X134" s="37"/>
      <c r="Y134" s="37"/>
      <c r="Z134" s="37"/>
      <c r="AA134" s="37"/>
      <c r="AB134" s="37"/>
      <c r="AC134" s="37"/>
      <c r="AD134" s="37"/>
      <c r="AE134" s="37"/>
      <c r="AR134" s="202" t="s">
        <v>579</v>
      </c>
      <c r="AT134" s="202" t="s">
        <v>191</v>
      </c>
      <c r="AU134" s="202" t="s">
        <v>90</v>
      </c>
      <c r="AY134" s="19" t="s">
        <v>189</v>
      </c>
      <c r="BE134" s="203">
        <f t="shared" ref="BE134:BE142" si="24">IF(N134="základní",J134,0)</f>
        <v>0</v>
      </c>
      <c r="BF134" s="203">
        <f t="shared" ref="BF134:BF142" si="25">IF(N134="snížená",J134,0)</f>
        <v>0</v>
      </c>
      <c r="BG134" s="203">
        <f t="shared" ref="BG134:BG142" si="26">IF(N134="zákl. přenesená",J134,0)</f>
        <v>0</v>
      </c>
      <c r="BH134" s="203">
        <f t="shared" ref="BH134:BH142" si="27">IF(N134="sníž. přenesená",J134,0)</f>
        <v>0</v>
      </c>
      <c r="BI134" s="203">
        <f t="shared" ref="BI134:BI142" si="28">IF(N134="nulová",J134,0)</f>
        <v>0</v>
      </c>
      <c r="BJ134" s="19" t="s">
        <v>40</v>
      </c>
      <c r="BK134" s="203">
        <f t="shared" ref="BK134:BK142" si="29">ROUND(I134*H134,2)</f>
        <v>0</v>
      </c>
      <c r="BL134" s="19" t="s">
        <v>579</v>
      </c>
      <c r="BM134" s="202" t="s">
        <v>1229</v>
      </c>
    </row>
    <row r="135" spans="1:65" s="2" customFormat="1" ht="16.5" customHeight="1">
      <c r="A135" s="37"/>
      <c r="B135" s="38"/>
      <c r="C135" s="191" t="s">
        <v>465</v>
      </c>
      <c r="D135" s="191" t="s">
        <v>191</v>
      </c>
      <c r="E135" s="192" t="s">
        <v>1230</v>
      </c>
      <c r="F135" s="193" t="s">
        <v>1231</v>
      </c>
      <c r="G135" s="194" t="s">
        <v>281</v>
      </c>
      <c r="H135" s="195">
        <v>47.68</v>
      </c>
      <c r="I135" s="196"/>
      <c r="J135" s="197">
        <f t="shared" si="20"/>
        <v>0</v>
      </c>
      <c r="K135" s="193" t="s">
        <v>32</v>
      </c>
      <c r="L135" s="42"/>
      <c r="M135" s="198" t="s">
        <v>32</v>
      </c>
      <c r="N135" s="199" t="s">
        <v>52</v>
      </c>
      <c r="O135" s="67"/>
      <c r="P135" s="200">
        <f t="shared" si="21"/>
        <v>0</v>
      </c>
      <c r="Q135" s="200">
        <v>0</v>
      </c>
      <c r="R135" s="200">
        <f t="shared" si="22"/>
        <v>0</v>
      </c>
      <c r="S135" s="200">
        <v>0</v>
      </c>
      <c r="T135" s="201">
        <f t="shared" si="23"/>
        <v>0</v>
      </c>
      <c r="U135" s="37"/>
      <c r="V135" s="37"/>
      <c r="W135" s="37"/>
      <c r="X135" s="37"/>
      <c r="Y135" s="37"/>
      <c r="Z135" s="37"/>
      <c r="AA135" s="37"/>
      <c r="AB135" s="37"/>
      <c r="AC135" s="37"/>
      <c r="AD135" s="37"/>
      <c r="AE135" s="37"/>
      <c r="AR135" s="202" t="s">
        <v>579</v>
      </c>
      <c r="AT135" s="202" t="s">
        <v>191</v>
      </c>
      <c r="AU135" s="202" t="s">
        <v>90</v>
      </c>
      <c r="AY135" s="19" t="s">
        <v>189</v>
      </c>
      <c r="BE135" s="203">
        <f t="shared" si="24"/>
        <v>0</v>
      </c>
      <c r="BF135" s="203">
        <f t="shared" si="25"/>
        <v>0</v>
      </c>
      <c r="BG135" s="203">
        <f t="shared" si="26"/>
        <v>0</v>
      </c>
      <c r="BH135" s="203">
        <f t="shared" si="27"/>
        <v>0</v>
      </c>
      <c r="BI135" s="203">
        <f t="shared" si="28"/>
        <v>0</v>
      </c>
      <c r="BJ135" s="19" t="s">
        <v>40</v>
      </c>
      <c r="BK135" s="203">
        <f t="shared" si="29"/>
        <v>0</v>
      </c>
      <c r="BL135" s="19" t="s">
        <v>579</v>
      </c>
      <c r="BM135" s="202" t="s">
        <v>1232</v>
      </c>
    </row>
    <row r="136" spans="1:65" s="2" customFormat="1" ht="16.5" customHeight="1">
      <c r="A136" s="37"/>
      <c r="B136" s="38"/>
      <c r="C136" s="191" t="s">
        <v>471</v>
      </c>
      <c r="D136" s="191" t="s">
        <v>191</v>
      </c>
      <c r="E136" s="192" t="s">
        <v>1230</v>
      </c>
      <c r="F136" s="193" t="s">
        <v>1231</v>
      </c>
      <c r="G136" s="194" t="s">
        <v>281</v>
      </c>
      <c r="H136" s="195">
        <v>14.651999999999999</v>
      </c>
      <c r="I136" s="196"/>
      <c r="J136" s="197">
        <f t="shared" si="20"/>
        <v>0</v>
      </c>
      <c r="K136" s="193" t="s">
        <v>32</v>
      </c>
      <c r="L136" s="42"/>
      <c r="M136" s="198" t="s">
        <v>32</v>
      </c>
      <c r="N136" s="199" t="s">
        <v>52</v>
      </c>
      <c r="O136" s="67"/>
      <c r="P136" s="200">
        <f t="shared" si="21"/>
        <v>0</v>
      </c>
      <c r="Q136" s="200">
        <v>0</v>
      </c>
      <c r="R136" s="200">
        <f t="shared" si="22"/>
        <v>0</v>
      </c>
      <c r="S136" s="200">
        <v>0</v>
      </c>
      <c r="T136" s="201">
        <f t="shared" si="23"/>
        <v>0</v>
      </c>
      <c r="U136" s="37"/>
      <c r="V136" s="37"/>
      <c r="W136" s="37"/>
      <c r="X136" s="37"/>
      <c r="Y136" s="37"/>
      <c r="Z136" s="37"/>
      <c r="AA136" s="37"/>
      <c r="AB136" s="37"/>
      <c r="AC136" s="37"/>
      <c r="AD136" s="37"/>
      <c r="AE136" s="37"/>
      <c r="AR136" s="202" t="s">
        <v>579</v>
      </c>
      <c r="AT136" s="202" t="s">
        <v>191</v>
      </c>
      <c r="AU136" s="202" t="s">
        <v>90</v>
      </c>
      <c r="AY136" s="19" t="s">
        <v>189</v>
      </c>
      <c r="BE136" s="203">
        <f t="shared" si="24"/>
        <v>0</v>
      </c>
      <c r="BF136" s="203">
        <f t="shared" si="25"/>
        <v>0</v>
      </c>
      <c r="BG136" s="203">
        <f t="shared" si="26"/>
        <v>0</v>
      </c>
      <c r="BH136" s="203">
        <f t="shared" si="27"/>
        <v>0</v>
      </c>
      <c r="BI136" s="203">
        <f t="shared" si="28"/>
        <v>0</v>
      </c>
      <c r="BJ136" s="19" t="s">
        <v>40</v>
      </c>
      <c r="BK136" s="203">
        <f t="shared" si="29"/>
        <v>0</v>
      </c>
      <c r="BL136" s="19" t="s">
        <v>579</v>
      </c>
      <c r="BM136" s="202" t="s">
        <v>1233</v>
      </c>
    </row>
    <row r="137" spans="1:65" s="2" customFormat="1" ht="16.5" customHeight="1">
      <c r="A137" s="37"/>
      <c r="B137" s="38"/>
      <c r="C137" s="191" t="s">
        <v>478</v>
      </c>
      <c r="D137" s="191" t="s">
        <v>191</v>
      </c>
      <c r="E137" s="192" t="s">
        <v>1234</v>
      </c>
      <c r="F137" s="193" t="s">
        <v>1235</v>
      </c>
      <c r="G137" s="194" t="s">
        <v>281</v>
      </c>
      <c r="H137" s="195">
        <v>9.02</v>
      </c>
      <c r="I137" s="196"/>
      <c r="J137" s="197">
        <f t="shared" si="20"/>
        <v>0</v>
      </c>
      <c r="K137" s="193" t="s">
        <v>32</v>
      </c>
      <c r="L137" s="42"/>
      <c r="M137" s="198" t="s">
        <v>32</v>
      </c>
      <c r="N137" s="199" t="s">
        <v>52</v>
      </c>
      <c r="O137" s="67"/>
      <c r="P137" s="200">
        <f t="shared" si="21"/>
        <v>0</v>
      </c>
      <c r="Q137" s="200">
        <v>0</v>
      </c>
      <c r="R137" s="200">
        <f t="shared" si="22"/>
        <v>0</v>
      </c>
      <c r="S137" s="200">
        <v>0</v>
      </c>
      <c r="T137" s="201">
        <f t="shared" si="23"/>
        <v>0</v>
      </c>
      <c r="U137" s="37"/>
      <c r="V137" s="37"/>
      <c r="W137" s="37"/>
      <c r="X137" s="37"/>
      <c r="Y137" s="37"/>
      <c r="Z137" s="37"/>
      <c r="AA137" s="37"/>
      <c r="AB137" s="37"/>
      <c r="AC137" s="37"/>
      <c r="AD137" s="37"/>
      <c r="AE137" s="37"/>
      <c r="AR137" s="202" t="s">
        <v>579</v>
      </c>
      <c r="AT137" s="202" t="s">
        <v>191</v>
      </c>
      <c r="AU137" s="202" t="s">
        <v>90</v>
      </c>
      <c r="AY137" s="19" t="s">
        <v>189</v>
      </c>
      <c r="BE137" s="203">
        <f t="shared" si="24"/>
        <v>0</v>
      </c>
      <c r="BF137" s="203">
        <f t="shared" si="25"/>
        <v>0</v>
      </c>
      <c r="BG137" s="203">
        <f t="shared" si="26"/>
        <v>0</v>
      </c>
      <c r="BH137" s="203">
        <f t="shared" si="27"/>
        <v>0</v>
      </c>
      <c r="BI137" s="203">
        <f t="shared" si="28"/>
        <v>0</v>
      </c>
      <c r="BJ137" s="19" t="s">
        <v>40</v>
      </c>
      <c r="BK137" s="203">
        <f t="shared" si="29"/>
        <v>0</v>
      </c>
      <c r="BL137" s="19" t="s">
        <v>579</v>
      </c>
      <c r="BM137" s="202" t="s">
        <v>1236</v>
      </c>
    </row>
    <row r="138" spans="1:65" s="2" customFormat="1" ht="16.5" customHeight="1">
      <c r="A138" s="37"/>
      <c r="B138" s="38"/>
      <c r="C138" s="191" t="s">
        <v>483</v>
      </c>
      <c r="D138" s="191" t="s">
        <v>191</v>
      </c>
      <c r="E138" s="192" t="s">
        <v>1237</v>
      </c>
      <c r="F138" s="193" t="s">
        <v>1238</v>
      </c>
      <c r="G138" s="194" t="s">
        <v>117</v>
      </c>
      <c r="H138" s="195">
        <v>44</v>
      </c>
      <c r="I138" s="196"/>
      <c r="J138" s="197">
        <f t="shared" si="20"/>
        <v>0</v>
      </c>
      <c r="K138" s="193" t="s">
        <v>32</v>
      </c>
      <c r="L138" s="42"/>
      <c r="M138" s="198" t="s">
        <v>32</v>
      </c>
      <c r="N138" s="199" t="s">
        <v>52</v>
      </c>
      <c r="O138" s="67"/>
      <c r="P138" s="200">
        <f t="shared" si="21"/>
        <v>0</v>
      </c>
      <c r="Q138" s="200">
        <v>0</v>
      </c>
      <c r="R138" s="200">
        <f t="shared" si="22"/>
        <v>0</v>
      </c>
      <c r="S138" s="200">
        <v>0</v>
      </c>
      <c r="T138" s="201">
        <f t="shared" si="23"/>
        <v>0</v>
      </c>
      <c r="U138" s="37"/>
      <c r="V138" s="37"/>
      <c r="W138" s="37"/>
      <c r="X138" s="37"/>
      <c r="Y138" s="37"/>
      <c r="Z138" s="37"/>
      <c r="AA138" s="37"/>
      <c r="AB138" s="37"/>
      <c r="AC138" s="37"/>
      <c r="AD138" s="37"/>
      <c r="AE138" s="37"/>
      <c r="AR138" s="202" t="s">
        <v>579</v>
      </c>
      <c r="AT138" s="202" t="s">
        <v>191</v>
      </c>
      <c r="AU138" s="202" t="s">
        <v>90</v>
      </c>
      <c r="AY138" s="19" t="s">
        <v>189</v>
      </c>
      <c r="BE138" s="203">
        <f t="shared" si="24"/>
        <v>0</v>
      </c>
      <c r="BF138" s="203">
        <f t="shared" si="25"/>
        <v>0</v>
      </c>
      <c r="BG138" s="203">
        <f t="shared" si="26"/>
        <v>0</v>
      </c>
      <c r="BH138" s="203">
        <f t="shared" si="27"/>
        <v>0</v>
      </c>
      <c r="BI138" s="203">
        <f t="shared" si="28"/>
        <v>0</v>
      </c>
      <c r="BJ138" s="19" t="s">
        <v>40</v>
      </c>
      <c r="BK138" s="203">
        <f t="shared" si="29"/>
        <v>0</v>
      </c>
      <c r="BL138" s="19" t="s">
        <v>579</v>
      </c>
      <c r="BM138" s="202" t="s">
        <v>1239</v>
      </c>
    </row>
    <row r="139" spans="1:65" s="2" customFormat="1" ht="16.5" customHeight="1">
      <c r="A139" s="37"/>
      <c r="B139" s="38"/>
      <c r="C139" s="191" t="s">
        <v>491</v>
      </c>
      <c r="D139" s="191" t="s">
        <v>191</v>
      </c>
      <c r="E139" s="192" t="s">
        <v>1240</v>
      </c>
      <c r="F139" s="193" t="s">
        <v>1241</v>
      </c>
      <c r="G139" s="194" t="s">
        <v>117</v>
      </c>
      <c r="H139" s="195">
        <v>44</v>
      </c>
      <c r="I139" s="196"/>
      <c r="J139" s="197">
        <f t="shared" si="20"/>
        <v>0</v>
      </c>
      <c r="K139" s="193" t="s">
        <v>32</v>
      </c>
      <c r="L139" s="42"/>
      <c r="M139" s="198" t="s">
        <v>32</v>
      </c>
      <c r="N139" s="199" t="s">
        <v>52</v>
      </c>
      <c r="O139" s="67"/>
      <c r="P139" s="200">
        <f t="shared" si="21"/>
        <v>0</v>
      </c>
      <c r="Q139" s="200">
        <v>0</v>
      </c>
      <c r="R139" s="200">
        <f t="shared" si="22"/>
        <v>0</v>
      </c>
      <c r="S139" s="200">
        <v>0</v>
      </c>
      <c r="T139" s="201">
        <f t="shared" si="23"/>
        <v>0</v>
      </c>
      <c r="U139" s="37"/>
      <c r="V139" s="37"/>
      <c r="W139" s="37"/>
      <c r="X139" s="37"/>
      <c r="Y139" s="37"/>
      <c r="Z139" s="37"/>
      <c r="AA139" s="37"/>
      <c r="AB139" s="37"/>
      <c r="AC139" s="37"/>
      <c r="AD139" s="37"/>
      <c r="AE139" s="37"/>
      <c r="AR139" s="202" t="s">
        <v>579</v>
      </c>
      <c r="AT139" s="202" t="s">
        <v>191</v>
      </c>
      <c r="AU139" s="202" t="s">
        <v>90</v>
      </c>
      <c r="AY139" s="19" t="s">
        <v>189</v>
      </c>
      <c r="BE139" s="203">
        <f t="shared" si="24"/>
        <v>0</v>
      </c>
      <c r="BF139" s="203">
        <f t="shared" si="25"/>
        <v>0</v>
      </c>
      <c r="BG139" s="203">
        <f t="shared" si="26"/>
        <v>0</v>
      </c>
      <c r="BH139" s="203">
        <f t="shared" si="27"/>
        <v>0</v>
      </c>
      <c r="BI139" s="203">
        <f t="shared" si="28"/>
        <v>0</v>
      </c>
      <c r="BJ139" s="19" t="s">
        <v>40</v>
      </c>
      <c r="BK139" s="203">
        <f t="shared" si="29"/>
        <v>0</v>
      </c>
      <c r="BL139" s="19" t="s">
        <v>579</v>
      </c>
      <c r="BM139" s="202" t="s">
        <v>1242</v>
      </c>
    </row>
    <row r="140" spans="1:65" s="2" customFormat="1" ht="16.5" customHeight="1">
      <c r="A140" s="37"/>
      <c r="B140" s="38"/>
      <c r="C140" s="191" t="s">
        <v>497</v>
      </c>
      <c r="D140" s="191" t="s">
        <v>191</v>
      </c>
      <c r="E140" s="192" t="s">
        <v>1146</v>
      </c>
      <c r="F140" s="193" t="s">
        <v>1147</v>
      </c>
      <c r="G140" s="194" t="s">
        <v>1148</v>
      </c>
      <c r="H140" s="264"/>
      <c r="I140" s="196"/>
      <c r="J140" s="197">
        <f t="shared" si="20"/>
        <v>0</v>
      </c>
      <c r="K140" s="193" t="s">
        <v>32</v>
      </c>
      <c r="L140" s="42"/>
      <c r="M140" s="198" t="s">
        <v>32</v>
      </c>
      <c r="N140" s="199" t="s">
        <v>52</v>
      </c>
      <c r="O140" s="67"/>
      <c r="P140" s="200">
        <f t="shared" si="21"/>
        <v>0</v>
      </c>
      <c r="Q140" s="200">
        <v>0</v>
      </c>
      <c r="R140" s="200">
        <f t="shared" si="22"/>
        <v>0</v>
      </c>
      <c r="S140" s="200">
        <v>0</v>
      </c>
      <c r="T140" s="201">
        <f t="shared" si="23"/>
        <v>0</v>
      </c>
      <c r="U140" s="37"/>
      <c r="V140" s="37"/>
      <c r="W140" s="37"/>
      <c r="X140" s="37"/>
      <c r="Y140" s="37"/>
      <c r="Z140" s="37"/>
      <c r="AA140" s="37"/>
      <c r="AB140" s="37"/>
      <c r="AC140" s="37"/>
      <c r="AD140" s="37"/>
      <c r="AE140" s="37"/>
      <c r="AR140" s="202" t="s">
        <v>579</v>
      </c>
      <c r="AT140" s="202" t="s">
        <v>191</v>
      </c>
      <c r="AU140" s="202" t="s">
        <v>90</v>
      </c>
      <c r="AY140" s="19" t="s">
        <v>189</v>
      </c>
      <c r="BE140" s="203">
        <f t="shared" si="24"/>
        <v>0</v>
      </c>
      <c r="BF140" s="203">
        <f t="shared" si="25"/>
        <v>0</v>
      </c>
      <c r="BG140" s="203">
        <f t="shared" si="26"/>
        <v>0</v>
      </c>
      <c r="BH140" s="203">
        <f t="shared" si="27"/>
        <v>0</v>
      </c>
      <c r="BI140" s="203">
        <f t="shared" si="28"/>
        <v>0</v>
      </c>
      <c r="BJ140" s="19" t="s">
        <v>40</v>
      </c>
      <c r="BK140" s="203">
        <f t="shared" si="29"/>
        <v>0</v>
      </c>
      <c r="BL140" s="19" t="s">
        <v>579</v>
      </c>
      <c r="BM140" s="202" t="s">
        <v>1243</v>
      </c>
    </row>
    <row r="141" spans="1:65" s="2" customFormat="1" ht="16.5" customHeight="1">
      <c r="A141" s="37"/>
      <c r="B141" s="38"/>
      <c r="C141" s="191" t="s">
        <v>502</v>
      </c>
      <c r="D141" s="191" t="s">
        <v>191</v>
      </c>
      <c r="E141" s="192" t="s">
        <v>1150</v>
      </c>
      <c r="F141" s="193" t="s">
        <v>1151</v>
      </c>
      <c r="G141" s="194" t="s">
        <v>1148</v>
      </c>
      <c r="H141" s="264"/>
      <c r="I141" s="196"/>
      <c r="J141" s="197">
        <f t="shared" si="20"/>
        <v>0</v>
      </c>
      <c r="K141" s="193" t="s">
        <v>32</v>
      </c>
      <c r="L141" s="42"/>
      <c r="M141" s="198" t="s">
        <v>32</v>
      </c>
      <c r="N141" s="199" t="s">
        <v>52</v>
      </c>
      <c r="O141" s="67"/>
      <c r="P141" s="200">
        <f t="shared" si="21"/>
        <v>0</v>
      </c>
      <c r="Q141" s="200">
        <v>0</v>
      </c>
      <c r="R141" s="200">
        <f t="shared" si="22"/>
        <v>0</v>
      </c>
      <c r="S141" s="200">
        <v>0</v>
      </c>
      <c r="T141" s="201">
        <f t="shared" si="23"/>
        <v>0</v>
      </c>
      <c r="U141" s="37"/>
      <c r="V141" s="37"/>
      <c r="W141" s="37"/>
      <c r="X141" s="37"/>
      <c r="Y141" s="37"/>
      <c r="Z141" s="37"/>
      <c r="AA141" s="37"/>
      <c r="AB141" s="37"/>
      <c r="AC141" s="37"/>
      <c r="AD141" s="37"/>
      <c r="AE141" s="37"/>
      <c r="AR141" s="202" t="s">
        <v>579</v>
      </c>
      <c r="AT141" s="202" t="s">
        <v>191</v>
      </c>
      <c r="AU141" s="202" t="s">
        <v>90</v>
      </c>
      <c r="AY141" s="19" t="s">
        <v>189</v>
      </c>
      <c r="BE141" s="203">
        <f t="shared" si="24"/>
        <v>0</v>
      </c>
      <c r="BF141" s="203">
        <f t="shared" si="25"/>
        <v>0</v>
      </c>
      <c r="BG141" s="203">
        <f t="shared" si="26"/>
        <v>0</v>
      </c>
      <c r="BH141" s="203">
        <f t="shared" si="27"/>
        <v>0</v>
      </c>
      <c r="BI141" s="203">
        <f t="shared" si="28"/>
        <v>0</v>
      </c>
      <c r="BJ141" s="19" t="s">
        <v>40</v>
      </c>
      <c r="BK141" s="203">
        <f t="shared" si="29"/>
        <v>0</v>
      </c>
      <c r="BL141" s="19" t="s">
        <v>579</v>
      </c>
      <c r="BM141" s="202" t="s">
        <v>1244</v>
      </c>
    </row>
    <row r="142" spans="1:65" s="2" customFormat="1" ht="16.5" customHeight="1">
      <c r="A142" s="37"/>
      <c r="B142" s="38"/>
      <c r="C142" s="191" t="s">
        <v>508</v>
      </c>
      <c r="D142" s="191" t="s">
        <v>191</v>
      </c>
      <c r="E142" s="192" t="s">
        <v>1153</v>
      </c>
      <c r="F142" s="193" t="s">
        <v>1154</v>
      </c>
      <c r="G142" s="194" t="s">
        <v>1148</v>
      </c>
      <c r="H142" s="264"/>
      <c r="I142" s="196"/>
      <c r="J142" s="197">
        <f t="shared" si="20"/>
        <v>0</v>
      </c>
      <c r="K142" s="193" t="s">
        <v>32</v>
      </c>
      <c r="L142" s="42"/>
      <c r="M142" s="265" t="s">
        <v>32</v>
      </c>
      <c r="N142" s="266" t="s">
        <v>52</v>
      </c>
      <c r="O142" s="267"/>
      <c r="P142" s="268">
        <f t="shared" si="21"/>
        <v>0</v>
      </c>
      <c r="Q142" s="268">
        <v>0</v>
      </c>
      <c r="R142" s="268">
        <f t="shared" si="22"/>
        <v>0</v>
      </c>
      <c r="S142" s="268">
        <v>0</v>
      </c>
      <c r="T142" s="269">
        <f t="shared" si="23"/>
        <v>0</v>
      </c>
      <c r="U142" s="37"/>
      <c r="V142" s="37"/>
      <c r="W142" s="37"/>
      <c r="X142" s="37"/>
      <c r="Y142" s="37"/>
      <c r="Z142" s="37"/>
      <c r="AA142" s="37"/>
      <c r="AB142" s="37"/>
      <c r="AC142" s="37"/>
      <c r="AD142" s="37"/>
      <c r="AE142" s="37"/>
      <c r="AR142" s="202" t="s">
        <v>579</v>
      </c>
      <c r="AT142" s="202" t="s">
        <v>191</v>
      </c>
      <c r="AU142" s="202" t="s">
        <v>90</v>
      </c>
      <c r="AY142" s="19" t="s">
        <v>189</v>
      </c>
      <c r="BE142" s="203">
        <f t="shared" si="24"/>
        <v>0</v>
      </c>
      <c r="BF142" s="203">
        <f t="shared" si="25"/>
        <v>0</v>
      </c>
      <c r="BG142" s="203">
        <f t="shared" si="26"/>
        <v>0</v>
      </c>
      <c r="BH142" s="203">
        <f t="shared" si="27"/>
        <v>0</v>
      </c>
      <c r="BI142" s="203">
        <f t="shared" si="28"/>
        <v>0</v>
      </c>
      <c r="BJ142" s="19" t="s">
        <v>40</v>
      </c>
      <c r="BK142" s="203">
        <f t="shared" si="29"/>
        <v>0</v>
      </c>
      <c r="BL142" s="19" t="s">
        <v>579</v>
      </c>
      <c r="BM142" s="202" t="s">
        <v>1245</v>
      </c>
    </row>
    <row r="143" spans="1:65" s="2" customFormat="1" ht="6.9" customHeight="1">
      <c r="A143" s="37"/>
      <c r="B143" s="50"/>
      <c r="C143" s="51"/>
      <c r="D143" s="51"/>
      <c r="E143" s="51"/>
      <c r="F143" s="51"/>
      <c r="G143" s="51"/>
      <c r="H143" s="51"/>
      <c r="I143" s="140"/>
      <c r="J143" s="51"/>
      <c r="K143" s="51"/>
      <c r="L143" s="42"/>
      <c r="M143" s="37"/>
      <c r="O143" s="37"/>
      <c r="P143" s="37"/>
      <c r="Q143" s="37"/>
      <c r="R143" s="37"/>
      <c r="S143" s="37"/>
      <c r="T143" s="37"/>
      <c r="U143" s="37"/>
      <c r="V143" s="37"/>
      <c r="W143" s="37"/>
      <c r="X143" s="37"/>
      <c r="Y143" s="37"/>
      <c r="Z143" s="37"/>
      <c r="AA143" s="37"/>
      <c r="AB143" s="37"/>
      <c r="AC143" s="37"/>
      <c r="AD143" s="37"/>
      <c r="AE143" s="37"/>
    </row>
  </sheetData>
  <sheetProtection algorithmName="SHA-512" hashValue="TZSmNj3SY6Z35qHN8xwtaDxBTi5V02BAV2/bgENnXnbrh6O6DjNIZcrEQCyhBX/TDswjLVXEWpUoXZ4ftfQj0Q==" saltValue="Q/bYsPtK4/7W6IGfYNNplw/PVViMvEaRPftbBRnNGlalFCE6ITX+Jt/v/WrNZflCowh5twnAZDdUWs4oqS12RQ==" spinCount="100000" sheet="1" objects="1" scenarios="1" formatColumns="0" formatRows="0" autoFilter="0"/>
  <autoFilter ref="C81:K142" xr:uid="{00000000-0009-0000-0000-000002000000}"/>
  <mergeCells count="9">
    <mergeCell ref="E50:H50"/>
    <mergeCell ref="E72:H72"/>
    <mergeCell ref="E74:H74"/>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(MĚSTO-SFDI-UNATELNÉ NÁKLADY)&amp;CDOPAS s.r.o.&amp;RPOLOŽKOVÝ VÝKAZ VÝMĚR</oddHeader>
    <oddFooter>&amp;LSO 431 - Úprava a doplnění VO (uznat.náklady)&amp;CStrana &amp;P z &amp;N&amp;RPoložkový soupis prací</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06"/>
  <sheetViews>
    <sheetView showGridLines="0" workbookViewId="0"/>
  </sheetViews>
  <sheetFormatPr defaultRowHeight="14.4"/>
  <cols>
    <col min="1" max="1" width="8.28515625" style="1" customWidth="1"/>
    <col min="2" max="2" width="1.7109375" style="1" customWidth="1"/>
    <col min="3" max="3" width="4.140625" style="1" customWidth="1"/>
    <col min="4" max="4" width="4.28515625" style="1" customWidth="1"/>
    <col min="5" max="5" width="17.140625" style="1" customWidth="1"/>
    <col min="6" max="6" width="100.85546875" style="1" customWidth="1"/>
    <col min="7" max="7" width="7" style="1" customWidth="1"/>
    <col min="8" max="8" width="11.42578125" style="1" customWidth="1"/>
    <col min="9" max="9" width="20.140625" style="104" customWidth="1"/>
    <col min="10"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I2" s="104"/>
      <c r="L2" s="401"/>
      <c r="M2" s="401"/>
      <c r="N2" s="401"/>
      <c r="O2" s="401"/>
      <c r="P2" s="401"/>
      <c r="Q2" s="401"/>
      <c r="R2" s="401"/>
      <c r="S2" s="401"/>
      <c r="T2" s="401"/>
      <c r="U2" s="401"/>
      <c r="V2" s="401"/>
      <c r="AT2" s="19" t="s">
        <v>96</v>
      </c>
    </row>
    <row r="3" spans="1:46" s="1" customFormat="1" ht="6.9" customHeight="1">
      <c r="B3" s="106"/>
      <c r="C3" s="107"/>
      <c r="D3" s="107"/>
      <c r="E3" s="107"/>
      <c r="F3" s="107"/>
      <c r="G3" s="107"/>
      <c r="H3" s="107"/>
      <c r="I3" s="108"/>
      <c r="J3" s="107"/>
      <c r="K3" s="107"/>
      <c r="L3" s="22"/>
      <c r="AT3" s="19" t="s">
        <v>90</v>
      </c>
    </row>
    <row r="4" spans="1:46" s="1" customFormat="1" ht="24.9" customHeight="1">
      <c r="B4" s="22"/>
      <c r="D4" s="109" t="s">
        <v>105</v>
      </c>
      <c r="I4" s="104"/>
      <c r="L4" s="22"/>
      <c r="M4" s="110" t="s">
        <v>10</v>
      </c>
      <c r="AT4" s="19" t="s">
        <v>4</v>
      </c>
    </row>
    <row r="5" spans="1:46" s="1" customFormat="1" ht="6.9" customHeight="1">
      <c r="B5" s="22"/>
      <c r="I5" s="104"/>
      <c r="L5" s="22"/>
    </row>
    <row r="6" spans="1:46" s="1" customFormat="1" ht="12" customHeight="1">
      <c r="B6" s="22"/>
      <c r="D6" s="111" t="s">
        <v>16</v>
      </c>
      <c r="I6" s="104"/>
      <c r="L6" s="22"/>
    </row>
    <row r="7" spans="1:46" s="1" customFormat="1" ht="16.5" customHeight="1">
      <c r="B7" s="22"/>
      <c r="E7" s="402" t="str">
        <f>'Rekapitulace stavby'!K6</f>
        <v>BENEŠOV - DOPRAVNÍ OPATŘENÍ U NÁDRAŽÍ (město-SFDI-uznatelné náklady)</v>
      </c>
      <c r="F7" s="403"/>
      <c r="G7" s="403"/>
      <c r="H7" s="403"/>
      <c r="I7" s="104"/>
      <c r="L7" s="22"/>
    </row>
    <row r="8" spans="1:46" s="2" customFormat="1" ht="12" customHeight="1">
      <c r="A8" s="37"/>
      <c r="B8" s="42"/>
      <c r="C8" s="37"/>
      <c r="D8" s="111" t="s">
        <v>119</v>
      </c>
      <c r="E8" s="37"/>
      <c r="F8" s="37"/>
      <c r="G8" s="37"/>
      <c r="H8" s="37"/>
      <c r="I8" s="112"/>
      <c r="J8" s="37"/>
      <c r="K8" s="37"/>
      <c r="L8" s="113"/>
      <c r="S8" s="37"/>
      <c r="T8" s="37"/>
      <c r="U8" s="37"/>
      <c r="V8" s="37"/>
      <c r="W8" s="37"/>
      <c r="X8" s="37"/>
      <c r="Y8" s="37"/>
      <c r="Z8" s="37"/>
      <c r="AA8" s="37"/>
      <c r="AB8" s="37"/>
      <c r="AC8" s="37"/>
      <c r="AD8" s="37"/>
      <c r="AE8" s="37"/>
    </row>
    <row r="9" spans="1:46" s="2" customFormat="1" ht="16.5" customHeight="1">
      <c r="A9" s="37"/>
      <c r="B9" s="42"/>
      <c r="C9" s="37"/>
      <c r="D9" s="37"/>
      <c r="E9" s="404" t="s">
        <v>1246</v>
      </c>
      <c r="F9" s="405"/>
      <c r="G9" s="405"/>
      <c r="H9" s="405"/>
      <c r="I9" s="112"/>
      <c r="J9" s="37"/>
      <c r="K9" s="37"/>
      <c r="L9" s="113"/>
      <c r="S9" s="37"/>
      <c r="T9" s="37"/>
      <c r="U9" s="37"/>
      <c r="V9" s="37"/>
      <c r="W9" s="37"/>
      <c r="X9" s="37"/>
      <c r="Y9" s="37"/>
      <c r="Z9" s="37"/>
      <c r="AA9" s="37"/>
      <c r="AB9" s="37"/>
      <c r="AC9" s="37"/>
      <c r="AD9" s="37"/>
      <c r="AE9" s="37"/>
    </row>
    <row r="10" spans="1:46" s="2" customFormat="1" ht="10.199999999999999">
      <c r="A10" s="37"/>
      <c r="B10" s="42"/>
      <c r="C10" s="37"/>
      <c r="D10" s="37"/>
      <c r="E10" s="37"/>
      <c r="F10" s="37"/>
      <c r="G10" s="37"/>
      <c r="H10" s="37"/>
      <c r="I10" s="112"/>
      <c r="J10" s="37"/>
      <c r="K10" s="37"/>
      <c r="L10" s="113"/>
      <c r="S10" s="37"/>
      <c r="T10" s="37"/>
      <c r="U10" s="37"/>
      <c r="V10" s="37"/>
      <c r="W10" s="37"/>
      <c r="X10" s="37"/>
      <c r="Y10" s="37"/>
      <c r="Z10" s="37"/>
      <c r="AA10" s="37"/>
      <c r="AB10" s="37"/>
      <c r="AC10" s="37"/>
      <c r="AD10" s="37"/>
      <c r="AE10" s="37"/>
    </row>
    <row r="11" spans="1:46" s="2" customFormat="1" ht="12" customHeight="1">
      <c r="A11" s="37"/>
      <c r="B11" s="42"/>
      <c r="C11" s="37"/>
      <c r="D11" s="111" t="s">
        <v>18</v>
      </c>
      <c r="E11" s="37"/>
      <c r="F11" s="114" t="s">
        <v>19</v>
      </c>
      <c r="G11" s="37"/>
      <c r="H11" s="37"/>
      <c r="I11" s="115" t="s">
        <v>20</v>
      </c>
      <c r="J11" s="114" t="s">
        <v>32</v>
      </c>
      <c r="K11" s="37"/>
      <c r="L11" s="113"/>
      <c r="S11" s="37"/>
      <c r="T11" s="37"/>
      <c r="U11" s="37"/>
      <c r="V11" s="37"/>
      <c r="W11" s="37"/>
      <c r="X11" s="37"/>
      <c r="Y11" s="37"/>
      <c r="Z11" s="37"/>
      <c r="AA11" s="37"/>
      <c r="AB11" s="37"/>
      <c r="AC11" s="37"/>
      <c r="AD11" s="37"/>
      <c r="AE11" s="37"/>
    </row>
    <row r="12" spans="1:46" s="2" customFormat="1" ht="12" customHeight="1">
      <c r="A12" s="37"/>
      <c r="B12" s="42"/>
      <c r="C12" s="37"/>
      <c r="D12" s="111" t="s">
        <v>22</v>
      </c>
      <c r="E12" s="37"/>
      <c r="F12" s="114" t="s">
        <v>23</v>
      </c>
      <c r="G12" s="37"/>
      <c r="H12" s="37"/>
      <c r="I12" s="115" t="s">
        <v>24</v>
      </c>
      <c r="J12" s="116" t="str">
        <f>'Rekapitulace stavby'!AN8</f>
        <v>25. 9. 2019</v>
      </c>
      <c r="K12" s="37"/>
      <c r="L12" s="113"/>
      <c r="S12" s="37"/>
      <c r="T12" s="37"/>
      <c r="U12" s="37"/>
      <c r="V12" s="37"/>
      <c r="W12" s="37"/>
      <c r="X12" s="37"/>
      <c r="Y12" s="37"/>
      <c r="Z12" s="37"/>
      <c r="AA12" s="37"/>
      <c r="AB12" s="37"/>
      <c r="AC12" s="37"/>
      <c r="AD12" s="37"/>
      <c r="AE12" s="37"/>
    </row>
    <row r="13" spans="1:46" s="2" customFormat="1" ht="10.8" customHeight="1">
      <c r="A13" s="37"/>
      <c r="B13" s="42"/>
      <c r="C13" s="37"/>
      <c r="D13" s="37"/>
      <c r="E13" s="37"/>
      <c r="F13" s="37"/>
      <c r="G13" s="37"/>
      <c r="H13" s="37"/>
      <c r="I13" s="112"/>
      <c r="J13" s="37"/>
      <c r="K13" s="37"/>
      <c r="L13" s="113"/>
      <c r="S13" s="37"/>
      <c r="T13" s="37"/>
      <c r="U13" s="37"/>
      <c r="V13" s="37"/>
      <c r="W13" s="37"/>
      <c r="X13" s="37"/>
      <c r="Y13" s="37"/>
      <c r="Z13" s="37"/>
      <c r="AA13" s="37"/>
      <c r="AB13" s="37"/>
      <c r="AC13" s="37"/>
      <c r="AD13" s="37"/>
      <c r="AE13" s="37"/>
    </row>
    <row r="14" spans="1:46" s="2" customFormat="1" ht="12" customHeight="1">
      <c r="A14" s="37"/>
      <c r="B14" s="42"/>
      <c r="C14" s="37"/>
      <c r="D14" s="111" t="s">
        <v>30</v>
      </c>
      <c r="E14" s="37"/>
      <c r="F14" s="37"/>
      <c r="G14" s="37"/>
      <c r="H14" s="37"/>
      <c r="I14" s="115" t="s">
        <v>31</v>
      </c>
      <c r="J14" s="114" t="s">
        <v>32</v>
      </c>
      <c r="K14" s="37"/>
      <c r="L14" s="113"/>
      <c r="S14" s="37"/>
      <c r="T14" s="37"/>
      <c r="U14" s="37"/>
      <c r="V14" s="37"/>
      <c r="W14" s="37"/>
      <c r="X14" s="37"/>
      <c r="Y14" s="37"/>
      <c r="Z14" s="37"/>
      <c r="AA14" s="37"/>
      <c r="AB14" s="37"/>
      <c r="AC14" s="37"/>
      <c r="AD14" s="37"/>
      <c r="AE14" s="37"/>
    </row>
    <row r="15" spans="1:46" s="2" customFormat="1" ht="18" customHeight="1">
      <c r="A15" s="37"/>
      <c r="B15" s="42"/>
      <c r="C15" s="37"/>
      <c r="D15" s="37"/>
      <c r="E15" s="114" t="s">
        <v>33</v>
      </c>
      <c r="F15" s="37"/>
      <c r="G15" s="37"/>
      <c r="H15" s="37"/>
      <c r="I15" s="115" t="s">
        <v>34</v>
      </c>
      <c r="J15" s="114" t="s">
        <v>32</v>
      </c>
      <c r="K15" s="37"/>
      <c r="L15" s="113"/>
      <c r="S15" s="37"/>
      <c r="T15" s="37"/>
      <c r="U15" s="37"/>
      <c r="V15" s="37"/>
      <c r="W15" s="37"/>
      <c r="X15" s="37"/>
      <c r="Y15" s="37"/>
      <c r="Z15" s="37"/>
      <c r="AA15" s="37"/>
      <c r="AB15" s="37"/>
      <c r="AC15" s="37"/>
      <c r="AD15" s="37"/>
      <c r="AE15" s="37"/>
    </row>
    <row r="16" spans="1:46" s="2" customFormat="1" ht="6.9" customHeight="1">
      <c r="A16" s="37"/>
      <c r="B16" s="42"/>
      <c r="C16" s="37"/>
      <c r="D16" s="37"/>
      <c r="E16" s="37"/>
      <c r="F16" s="37"/>
      <c r="G16" s="37"/>
      <c r="H16" s="37"/>
      <c r="I16" s="112"/>
      <c r="J16" s="37"/>
      <c r="K16" s="37"/>
      <c r="L16" s="113"/>
      <c r="S16" s="37"/>
      <c r="T16" s="37"/>
      <c r="U16" s="37"/>
      <c r="V16" s="37"/>
      <c r="W16" s="37"/>
      <c r="X16" s="37"/>
      <c r="Y16" s="37"/>
      <c r="Z16" s="37"/>
      <c r="AA16" s="37"/>
      <c r="AB16" s="37"/>
      <c r="AC16" s="37"/>
      <c r="AD16" s="37"/>
      <c r="AE16" s="37"/>
    </row>
    <row r="17" spans="1:31" s="2" customFormat="1" ht="12" customHeight="1">
      <c r="A17" s="37"/>
      <c r="B17" s="42"/>
      <c r="C17" s="37"/>
      <c r="D17" s="111" t="s">
        <v>35</v>
      </c>
      <c r="E17" s="37"/>
      <c r="F17" s="37"/>
      <c r="G17" s="37"/>
      <c r="H17" s="37"/>
      <c r="I17" s="115" t="s">
        <v>31</v>
      </c>
      <c r="J17" s="32" t="str">
        <f>'Rekapitulace stavby'!AN13</f>
        <v>Vyplň údaj</v>
      </c>
      <c r="K17" s="37"/>
      <c r="L17" s="113"/>
      <c r="S17" s="37"/>
      <c r="T17" s="37"/>
      <c r="U17" s="37"/>
      <c r="V17" s="37"/>
      <c r="W17" s="37"/>
      <c r="X17" s="37"/>
      <c r="Y17" s="37"/>
      <c r="Z17" s="37"/>
      <c r="AA17" s="37"/>
      <c r="AB17" s="37"/>
      <c r="AC17" s="37"/>
      <c r="AD17" s="37"/>
      <c r="AE17" s="37"/>
    </row>
    <row r="18" spans="1:31" s="2" customFormat="1" ht="18" customHeight="1">
      <c r="A18" s="37"/>
      <c r="B18" s="42"/>
      <c r="C18" s="37"/>
      <c r="D18" s="37"/>
      <c r="E18" s="406" t="str">
        <f>'Rekapitulace stavby'!E14</f>
        <v>Vyplň údaj</v>
      </c>
      <c r="F18" s="407"/>
      <c r="G18" s="407"/>
      <c r="H18" s="407"/>
      <c r="I18" s="115" t="s">
        <v>34</v>
      </c>
      <c r="J18" s="32" t="str">
        <f>'Rekapitulace stavby'!AN14</f>
        <v>Vyplň údaj</v>
      </c>
      <c r="K18" s="37"/>
      <c r="L18" s="113"/>
      <c r="S18" s="37"/>
      <c r="T18" s="37"/>
      <c r="U18" s="37"/>
      <c r="V18" s="37"/>
      <c r="W18" s="37"/>
      <c r="X18" s="37"/>
      <c r="Y18" s="37"/>
      <c r="Z18" s="37"/>
      <c r="AA18" s="37"/>
      <c r="AB18" s="37"/>
      <c r="AC18" s="37"/>
      <c r="AD18" s="37"/>
      <c r="AE18" s="37"/>
    </row>
    <row r="19" spans="1:31" s="2" customFormat="1" ht="6.9" customHeight="1">
      <c r="A19" s="37"/>
      <c r="B19" s="42"/>
      <c r="C19" s="37"/>
      <c r="D19" s="37"/>
      <c r="E19" s="37"/>
      <c r="F19" s="37"/>
      <c r="G19" s="37"/>
      <c r="H19" s="37"/>
      <c r="I19" s="112"/>
      <c r="J19" s="37"/>
      <c r="K19" s="37"/>
      <c r="L19" s="113"/>
      <c r="S19" s="37"/>
      <c r="T19" s="37"/>
      <c r="U19" s="37"/>
      <c r="V19" s="37"/>
      <c r="W19" s="37"/>
      <c r="X19" s="37"/>
      <c r="Y19" s="37"/>
      <c r="Z19" s="37"/>
      <c r="AA19" s="37"/>
      <c r="AB19" s="37"/>
      <c r="AC19" s="37"/>
      <c r="AD19" s="37"/>
      <c r="AE19" s="37"/>
    </row>
    <row r="20" spans="1:31" s="2" customFormat="1" ht="12" customHeight="1">
      <c r="A20" s="37"/>
      <c r="B20" s="42"/>
      <c r="C20" s="37"/>
      <c r="D20" s="111" t="s">
        <v>37</v>
      </c>
      <c r="E20" s="37"/>
      <c r="F20" s="37"/>
      <c r="G20" s="37"/>
      <c r="H20" s="37"/>
      <c r="I20" s="115" t="s">
        <v>31</v>
      </c>
      <c r="J20" s="114" t="s">
        <v>32</v>
      </c>
      <c r="K20" s="37"/>
      <c r="L20" s="113"/>
      <c r="S20" s="37"/>
      <c r="T20" s="37"/>
      <c r="U20" s="37"/>
      <c r="V20" s="37"/>
      <c r="W20" s="37"/>
      <c r="X20" s="37"/>
      <c r="Y20" s="37"/>
      <c r="Z20" s="37"/>
      <c r="AA20" s="37"/>
      <c r="AB20" s="37"/>
      <c r="AC20" s="37"/>
      <c r="AD20" s="37"/>
      <c r="AE20" s="37"/>
    </row>
    <row r="21" spans="1:31" s="2" customFormat="1" ht="18" customHeight="1">
      <c r="A21" s="37"/>
      <c r="B21" s="42"/>
      <c r="C21" s="37"/>
      <c r="D21" s="37"/>
      <c r="E21" s="114" t="s">
        <v>39</v>
      </c>
      <c r="F21" s="37"/>
      <c r="G21" s="37"/>
      <c r="H21" s="37"/>
      <c r="I21" s="115" t="s">
        <v>34</v>
      </c>
      <c r="J21" s="114" t="s">
        <v>32</v>
      </c>
      <c r="K21" s="37"/>
      <c r="L21" s="113"/>
      <c r="S21" s="37"/>
      <c r="T21" s="37"/>
      <c r="U21" s="37"/>
      <c r="V21" s="37"/>
      <c r="W21" s="37"/>
      <c r="X21" s="37"/>
      <c r="Y21" s="37"/>
      <c r="Z21" s="37"/>
      <c r="AA21" s="37"/>
      <c r="AB21" s="37"/>
      <c r="AC21" s="37"/>
      <c r="AD21" s="37"/>
      <c r="AE21" s="37"/>
    </row>
    <row r="22" spans="1:31" s="2" customFormat="1" ht="6.9" customHeight="1">
      <c r="A22" s="37"/>
      <c r="B22" s="42"/>
      <c r="C22" s="37"/>
      <c r="D22" s="37"/>
      <c r="E22" s="37"/>
      <c r="F22" s="37"/>
      <c r="G22" s="37"/>
      <c r="H22" s="37"/>
      <c r="I22" s="112"/>
      <c r="J22" s="37"/>
      <c r="K22" s="37"/>
      <c r="L22" s="113"/>
      <c r="S22" s="37"/>
      <c r="T22" s="37"/>
      <c r="U22" s="37"/>
      <c r="V22" s="37"/>
      <c r="W22" s="37"/>
      <c r="X22" s="37"/>
      <c r="Y22" s="37"/>
      <c r="Z22" s="37"/>
      <c r="AA22" s="37"/>
      <c r="AB22" s="37"/>
      <c r="AC22" s="37"/>
      <c r="AD22" s="37"/>
      <c r="AE22" s="37"/>
    </row>
    <row r="23" spans="1:31" s="2" customFormat="1" ht="12" customHeight="1">
      <c r="A23" s="37"/>
      <c r="B23" s="42"/>
      <c r="C23" s="37"/>
      <c r="D23" s="111" t="s">
        <v>41</v>
      </c>
      <c r="E23" s="37"/>
      <c r="F23" s="37"/>
      <c r="G23" s="37"/>
      <c r="H23" s="37"/>
      <c r="I23" s="115" t="s">
        <v>31</v>
      </c>
      <c r="J23" s="114" t="s">
        <v>42</v>
      </c>
      <c r="K23" s="37"/>
      <c r="L23" s="113"/>
      <c r="S23" s="37"/>
      <c r="T23" s="37"/>
      <c r="U23" s="37"/>
      <c r="V23" s="37"/>
      <c r="W23" s="37"/>
      <c r="X23" s="37"/>
      <c r="Y23" s="37"/>
      <c r="Z23" s="37"/>
      <c r="AA23" s="37"/>
      <c r="AB23" s="37"/>
      <c r="AC23" s="37"/>
      <c r="AD23" s="37"/>
      <c r="AE23" s="37"/>
    </row>
    <row r="24" spans="1:31" s="2" customFormat="1" ht="18" customHeight="1">
      <c r="A24" s="37"/>
      <c r="B24" s="42"/>
      <c r="C24" s="37"/>
      <c r="D24" s="37"/>
      <c r="E24" s="114" t="s">
        <v>44</v>
      </c>
      <c r="F24" s="37"/>
      <c r="G24" s="37"/>
      <c r="H24" s="37"/>
      <c r="I24" s="115" t="s">
        <v>34</v>
      </c>
      <c r="J24" s="114" t="s">
        <v>32</v>
      </c>
      <c r="K24" s="37"/>
      <c r="L24" s="113"/>
      <c r="S24" s="37"/>
      <c r="T24" s="37"/>
      <c r="U24" s="37"/>
      <c r="V24" s="37"/>
      <c r="W24" s="37"/>
      <c r="X24" s="37"/>
      <c r="Y24" s="37"/>
      <c r="Z24" s="37"/>
      <c r="AA24" s="37"/>
      <c r="AB24" s="37"/>
      <c r="AC24" s="37"/>
      <c r="AD24" s="37"/>
      <c r="AE24" s="37"/>
    </row>
    <row r="25" spans="1:31" s="2" customFormat="1" ht="6.9" customHeight="1">
      <c r="A25" s="37"/>
      <c r="B25" s="42"/>
      <c r="C25" s="37"/>
      <c r="D25" s="37"/>
      <c r="E25" s="37"/>
      <c r="F25" s="37"/>
      <c r="G25" s="37"/>
      <c r="H25" s="37"/>
      <c r="I25" s="112"/>
      <c r="J25" s="37"/>
      <c r="K25" s="37"/>
      <c r="L25" s="113"/>
      <c r="S25" s="37"/>
      <c r="T25" s="37"/>
      <c r="U25" s="37"/>
      <c r="V25" s="37"/>
      <c r="W25" s="37"/>
      <c r="X25" s="37"/>
      <c r="Y25" s="37"/>
      <c r="Z25" s="37"/>
      <c r="AA25" s="37"/>
      <c r="AB25" s="37"/>
      <c r="AC25" s="37"/>
      <c r="AD25" s="37"/>
      <c r="AE25" s="37"/>
    </row>
    <row r="26" spans="1:31" s="2" customFormat="1" ht="12" customHeight="1">
      <c r="A26" s="37"/>
      <c r="B26" s="42"/>
      <c r="C26" s="37"/>
      <c r="D26" s="111" t="s">
        <v>45</v>
      </c>
      <c r="E26" s="37"/>
      <c r="F26" s="37"/>
      <c r="G26" s="37"/>
      <c r="H26" s="37"/>
      <c r="I26" s="112"/>
      <c r="J26" s="37"/>
      <c r="K26" s="37"/>
      <c r="L26" s="113"/>
      <c r="S26" s="37"/>
      <c r="T26" s="37"/>
      <c r="U26" s="37"/>
      <c r="V26" s="37"/>
      <c r="W26" s="37"/>
      <c r="X26" s="37"/>
      <c r="Y26" s="37"/>
      <c r="Z26" s="37"/>
      <c r="AA26" s="37"/>
      <c r="AB26" s="37"/>
      <c r="AC26" s="37"/>
      <c r="AD26" s="37"/>
      <c r="AE26" s="37"/>
    </row>
    <row r="27" spans="1:31" s="8" customFormat="1" ht="16.5" customHeight="1">
      <c r="A27" s="117"/>
      <c r="B27" s="118"/>
      <c r="C27" s="117"/>
      <c r="D27" s="117"/>
      <c r="E27" s="408" t="s">
        <v>32</v>
      </c>
      <c r="F27" s="408"/>
      <c r="G27" s="408"/>
      <c r="H27" s="408"/>
      <c r="I27" s="119"/>
      <c r="J27" s="117"/>
      <c r="K27" s="117"/>
      <c r="L27" s="120"/>
      <c r="S27" s="117"/>
      <c r="T27" s="117"/>
      <c r="U27" s="117"/>
      <c r="V27" s="117"/>
      <c r="W27" s="117"/>
      <c r="X27" s="117"/>
      <c r="Y27" s="117"/>
      <c r="Z27" s="117"/>
      <c r="AA27" s="117"/>
      <c r="AB27" s="117"/>
      <c r="AC27" s="117"/>
      <c r="AD27" s="117"/>
      <c r="AE27" s="117"/>
    </row>
    <row r="28" spans="1:31" s="2" customFormat="1" ht="6.9" customHeight="1">
      <c r="A28" s="37"/>
      <c r="B28" s="42"/>
      <c r="C28" s="37"/>
      <c r="D28" s="37"/>
      <c r="E28" s="37"/>
      <c r="F28" s="37"/>
      <c r="G28" s="37"/>
      <c r="H28" s="37"/>
      <c r="I28" s="112"/>
      <c r="J28" s="37"/>
      <c r="K28" s="37"/>
      <c r="L28" s="113"/>
      <c r="S28" s="37"/>
      <c r="T28" s="37"/>
      <c r="U28" s="37"/>
      <c r="V28" s="37"/>
      <c r="W28" s="37"/>
      <c r="X28" s="37"/>
      <c r="Y28" s="37"/>
      <c r="Z28" s="37"/>
      <c r="AA28" s="37"/>
      <c r="AB28" s="37"/>
      <c r="AC28" s="37"/>
      <c r="AD28" s="37"/>
      <c r="AE28" s="37"/>
    </row>
    <row r="29" spans="1:31" s="2" customFormat="1" ht="6.9" customHeight="1">
      <c r="A29" s="37"/>
      <c r="B29" s="42"/>
      <c r="C29" s="37"/>
      <c r="D29" s="121"/>
      <c r="E29" s="121"/>
      <c r="F29" s="121"/>
      <c r="G29" s="121"/>
      <c r="H29" s="121"/>
      <c r="I29" s="122"/>
      <c r="J29" s="121"/>
      <c r="K29" s="121"/>
      <c r="L29" s="113"/>
      <c r="S29" s="37"/>
      <c r="T29" s="37"/>
      <c r="U29" s="37"/>
      <c r="V29" s="37"/>
      <c r="W29" s="37"/>
      <c r="X29" s="37"/>
      <c r="Y29" s="37"/>
      <c r="Z29" s="37"/>
      <c r="AA29" s="37"/>
      <c r="AB29" s="37"/>
      <c r="AC29" s="37"/>
      <c r="AD29" s="37"/>
      <c r="AE29" s="37"/>
    </row>
    <row r="30" spans="1:31" s="2" customFormat="1" ht="25.35" customHeight="1">
      <c r="A30" s="37"/>
      <c r="B30" s="42"/>
      <c r="C30" s="37"/>
      <c r="D30" s="123" t="s">
        <v>47</v>
      </c>
      <c r="E30" s="37"/>
      <c r="F30" s="37"/>
      <c r="G30" s="37"/>
      <c r="H30" s="37"/>
      <c r="I30" s="112"/>
      <c r="J30" s="124">
        <f>ROUND(J84, 0)</f>
        <v>0</v>
      </c>
      <c r="K30" s="37"/>
      <c r="L30" s="113"/>
      <c r="S30" s="37"/>
      <c r="T30" s="37"/>
      <c r="U30" s="37"/>
      <c r="V30" s="37"/>
      <c r="W30" s="37"/>
      <c r="X30" s="37"/>
      <c r="Y30" s="37"/>
      <c r="Z30" s="37"/>
      <c r="AA30" s="37"/>
      <c r="AB30" s="37"/>
      <c r="AC30" s="37"/>
      <c r="AD30" s="37"/>
      <c r="AE30" s="37"/>
    </row>
    <row r="31" spans="1:31" s="2" customFormat="1" ht="6.9" customHeight="1">
      <c r="A31" s="37"/>
      <c r="B31" s="42"/>
      <c r="C31" s="37"/>
      <c r="D31" s="121"/>
      <c r="E31" s="121"/>
      <c r="F31" s="121"/>
      <c r="G31" s="121"/>
      <c r="H31" s="121"/>
      <c r="I31" s="122"/>
      <c r="J31" s="121"/>
      <c r="K31" s="121"/>
      <c r="L31" s="113"/>
      <c r="S31" s="37"/>
      <c r="T31" s="37"/>
      <c r="U31" s="37"/>
      <c r="V31" s="37"/>
      <c r="W31" s="37"/>
      <c r="X31" s="37"/>
      <c r="Y31" s="37"/>
      <c r="Z31" s="37"/>
      <c r="AA31" s="37"/>
      <c r="AB31" s="37"/>
      <c r="AC31" s="37"/>
      <c r="AD31" s="37"/>
      <c r="AE31" s="37"/>
    </row>
    <row r="32" spans="1:31" s="2" customFormat="1" ht="14.4" customHeight="1">
      <c r="A32" s="37"/>
      <c r="B32" s="42"/>
      <c r="C32" s="37"/>
      <c r="D32" s="37"/>
      <c r="E32" s="37"/>
      <c r="F32" s="125" t="s">
        <v>49</v>
      </c>
      <c r="G32" s="37"/>
      <c r="H32" s="37"/>
      <c r="I32" s="126" t="s">
        <v>48</v>
      </c>
      <c r="J32" s="125" t="s">
        <v>50</v>
      </c>
      <c r="K32" s="37"/>
      <c r="L32" s="113"/>
      <c r="S32" s="37"/>
      <c r="T32" s="37"/>
      <c r="U32" s="37"/>
      <c r="V32" s="37"/>
      <c r="W32" s="37"/>
      <c r="X32" s="37"/>
      <c r="Y32" s="37"/>
      <c r="Z32" s="37"/>
      <c r="AA32" s="37"/>
      <c r="AB32" s="37"/>
      <c r="AC32" s="37"/>
      <c r="AD32" s="37"/>
      <c r="AE32" s="37"/>
    </row>
    <row r="33" spans="1:31" s="2" customFormat="1" ht="14.4" customHeight="1">
      <c r="A33" s="37"/>
      <c r="B33" s="42"/>
      <c r="C33" s="37"/>
      <c r="D33" s="127" t="s">
        <v>51</v>
      </c>
      <c r="E33" s="111" t="s">
        <v>52</v>
      </c>
      <c r="F33" s="128">
        <f>ROUND((SUM(BE84:BE105)),  0)</f>
        <v>0</v>
      </c>
      <c r="G33" s="37"/>
      <c r="H33" s="37"/>
      <c r="I33" s="129">
        <v>0.21</v>
      </c>
      <c r="J33" s="128">
        <f>ROUND(((SUM(BE84:BE105))*I33),  0)</f>
        <v>0</v>
      </c>
      <c r="K33" s="37"/>
      <c r="L33" s="113"/>
      <c r="S33" s="37"/>
      <c r="T33" s="37"/>
      <c r="U33" s="37"/>
      <c r="V33" s="37"/>
      <c r="W33" s="37"/>
      <c r="X33" s="37"/>
      <c r="Y33" s="37"/>
      <c r="Z33" s="37"/>
      <c r="AA33" s="37"/>
      <c r="AB33" s="37"/>
      <c r="AC33" s="37"/>
      <c r="AD33" s="37"/>
      <c r="AE33" s="37"/>
    </row>
    <row r="34" spans="1:31" s="2" customFormat="1" ht="14.4" customHeight="1">
      <c r="A34" s="37"/>
      <c r="B34" s="42"/>
      <c r="C34" s="37"/>
      <c r="D34" s="37"/>
      <c r="E34" s="111" t="s">
        <v>53</v>
      </c>
      <c r="F34" s="128">
        <f>ROUND((SUM(BF84:BF105)),  0)</f>
        <v>0</v>
      </c>
      <c r="G34" s="37"/>
      <c r="H34" s="37"/>
      <c r="I34" s="129">
        <v>0.15</v>
      </c>
      <c r="J34" s="128">
        <f>ROUND(((SUM(BF84:BF105))*I34),  0)</f>
        <v>0</v>
      </c>
      <c r="K34" s="37"/>
      <c r="L34" s="113"/>
      <c r="S34" s="37"/>
      <c r="T34" s="37"/>
      <c r="U34" s="37"/>
      <c r="V34" s="37"/>
      <c r="W34" s="37"/>
      <c r="X34" s="37"/>
      <c r="Y34" s="37"/>
      <c r="Z34" s="37"/>
      <c r="AA34" s="37"/>
      <c r="AB34" s="37"/>
      <c r="AC34" s="37"/>
      <c r="AD34" s="37"/>
      <c r="AE34" s="37"/>
    </row>
    <row r="35" spans="1:31" s="2" customFormat="1" ht="14.4" hidden="1" customHeight="1">
      <c r="A35" s="37"/>
      <c r="B35" s="42"/>
      <c r="C35" s="37"/>
      <c r="D35" s="37"/>
      <c r="E35" s="111" t="s">
        <v>54</v>
      </c>
      <c r="F35" s="128">
        <f>ROUND((SUM(BG84:BG105)),  0)</f>
        <v>0</v>
      </c>
      <c r="G35" s="37"/>
      <c r="H35" s="37"/>
      <c r="I35" s="129">
        <v>0.21</v>
      </c>
      <c r="J35" s="128">
        <f>0</f>
        <v>0</v>
      </c>
      <c r="K35" s="37"/>
      <c r="L35" s="113"/>
      <c r="S35" s="37"/>
      <c r="T35" s="37"/>
      <c r="U35" s="37"/>
      <c r="V35" s="37"/>
      <c r="W35" s="37"/>
      <c r="X35" s="37"/>
      <c r="Y35" s="37"/>
      <c r="Z35" s="37"/>
      <c r="AA35" s="37"/>
      <c r="AB35" s="37"/>
      <c r="AC35" s="37"/>
      <c r="AD35" s="37"/>
      <c r="AE35" s="37"/>
    </row>
    <row r="36" spans="1:31" s="2" customFormat="1" ht="14.4" hidden="1" customHeight="1">
      <c r="A36" s="37"/>
      <c r="B36" s="42"/>
      <c r="C36" s="37"/>
      <c r="D36" s="37"/>
      <c r="E36" s="111" t="s">
        <v>55</v>
      </c>
      <c r="F36" s="128">
        <f>ROUND((SUM(BH84:BH105)),  0)</f>
        <v>0</v>
      </c>
      <c r="G36" s="37"/>
      <c r="H36" s="37"/>
      <c r="I36" s="129">
        <v>0.15</v>
      </c>
      <c r="J36" s="128">
        <f>0</f>
        <v>0</v>
      </c>
      <c r="K36" s="37"/>
      <c r="L36" s="113"/>
      <c r="S36" s="37"/>
      <c r="T36" s="37"/>
      <c r="U36" s="37"/>
      <c r="V36" s="37"/>
      <c r="W36" s="37"/>
      <c r="X36" s="37"/>
      <c r="Y36" s="37"/>
      <c r="Z36" s="37"/>
      <c r="AA36" s="37"/>
      <c r="AB36" s="37"/>
      <c r="AC36" s="37"/>
      <c r="AD36" s="37"/>
      <c r="AE36" s="37"/>
    </row>
    <row r="37" spans="1:31" s="2" customFormat="1" ht="14.4" hidden="1" customHeight="1">
      <c r="A37" s="37"/>
      <c r="B37" s="42"/>
      <c r="C37" s="37"/>
      <c r="D37" s="37"/>
      <c r="E37" s="111" t="s">
        <v>56</v>
      </c>
      <c r="F37" s="128">
        <f>ROUND((SUM(BI84:BI105)),  0)</f>
        <v>0</v>
      </c>
      <c r="G37" s="37"/>
      <c r="H37" s="37"/>
      <c r="I37" s="129">
        <v>0</v>
      </c>
      <c r="J37" s="128">
        <f>0</f>
        <v>0</v>
      </c>
      <c r="K37" s="37"/>
      <c r="L37" s="113"/>
      <c r="S37" s="37"/>
      <c r="T37" s="37"/>
      <c r="U37" s="37"/>
      <c r="V37" s="37"/>
      <c r="W37" s="37"/>
      <c r="X37" s="37"/>
      <c r="Y37" s="37"/>
      <c r="Z37" s="37"/>
      <c r="AA37" s="37"/>
      <c r="AB37" s="37"/>
      <c r="AC37" s="37"/>
      <c r="AD37" s="37"/>
      <c r="AE37" s="37"/>
    </row>
    <row r="38" spans="1:31" s="2" customFormat="1" ht="6.9" customHeight="1">
      <c r="A38" s="37"/>
      <c r="B38" s="42"/>
      <c r="C38" s="37"/>
      <c r="D38" s="37"/>
      <c r="E38" s="37"/>
      <c r="F38" s="37"/>
      <c r="G38" s="37"/>
      <c r="H38" s="37"/>
      <c r="I38" s="112"/>
      <c r="J38" s="37"/>
      <c r="K38" s="37"/>
      <c r="L38" s="113"/>
      <c r="S38" s="37"/>
      <c r="T38" s="37"/>
      <c r="U38" s="37"/>
      <c r="V38" s="37"/>
      <c r="W38" s="37"/>
      <c r="X38" s="37"/>
      <c r="Y38" s="37"/>
      <c r="Z38" s="37"/>
      <c r="AA38" s="37"/>
      <c r="AB38" s="37"/>
      <c r="AC38" s="37"/>
      <c r="AD38" s="37"/>
      <c r="AE38" s="37"/>
    </row>
    <row r="39" spans="1:31" s="2" customFormat="1" ht="25.35" customHeight="1">
      <c r="A39" s="37"/>
      <c r="B39" s="42"/>
      <c r="C39" s="130"/>
      <c r="D39" s="131" t="s">
        <v>57</v>
      </c>
      <c r="E39" s="132"/>
      <c r="F39" s="132"/>
      <c r="G39" s="133" t="s">
        <v>58</v>
      </c>
      <c r="H39" s="134" t="s">
        <v>59</v>
      </c>
      <c r="I39" s="135"/>
      <c r="J39" s="136">
        <f>SUM(J30:J37)</f>
        <v>0</v>
      </c>
      <c r="K39" s="137"/>
      <c r="L39" s="113"/>
      <c r="S39" s="37"/>
      <c r="T39" s="37"/>
      <c r="U39" s="37"/>
      <c r="V39" s="37"/>
      <c r="W39" s="37"/>
      <c r="X39" s="37"/>
      <c r="Y39" s="37"/>
      <c r="Z39" s="37"/>
      <c r="AA39" s="37"/>
      <c r="AB39" s="37"/>
      <c r="AC39" s="37"/>
      <c r="AD39" s="37"/>
      <c r="AE39" s="37"/>
    </row>
    <row r="40" spans="1:31" s="2" customFormat="1" ht="14.4" customHeight="1">
      <c r="A40" s="37"/>
      <c r="B40" s="138"/>
      <c r="C40" s="139"/>
      <c r="D40" s="139"/>
      <c r="E40" s="139"/>
      <c r="F40" s="139"/>
      <c r="G40" s="139"/>
      <c r="H40" s="139"/>
      <c r="I40" s="140"/>
      <c r="J40" s="139"/>
      <c r="K40" s="139"/>
      <c r="L40" s="113"/>
      <c r="S40" s="37"/>
      <c r="T40" s="37"/>
      <c r="U40" s="37"/>
      <c r="V40" s="37"/>
      <c r="W40" s="37"/>
      <c r="X40" s="37"/>
      <c r="Y40" s="37"/>
      <c r="Z40" s="37"/>
      <c r="AA40" s="37"/>
      <c r="AB40" s="37"/>
      <c r="AC40" s="37"/>
      <c r="AD40" s="37"/>
      <c r="AE40" s="37"/>
    </row>
    <row r="44" spans="1:31" s="2" customFormat="1" ht="6.9" customHeight="1">
      <c r="A44" s="37"/>
      <c r="B44" s="141"/>
      <c r="C44" s="142"/>
      <c r="D44" s="142"/>
      <c r="E44" s="142"/>
      <c r="F44" s="142"/>
      <c r="G44" s="142"/>
      <c r="H44" s="142"/>
      <c r="I44" s="143"/>
      <c r="J44" s="142"/>
      <c r="K44" s="142"/>
      <c r="L44" s="113"/>
      <c r="S44" s="37"/>
      <c r="T44" s="37"/>
      <c r="U44" s="37"/>
      <c r="V44" s="37"/>
      <c r="W44" s="37"/>
      <c r="X44" s="37"/>
      <c r="Y44" s="37"/>
      <c r="Z44" s="37"/>
      <c r="AA44" s="37"/>
      <c r="AB44" s="37"/>
      <c r="AC44" s="37"/>
      <c r="AD44" s="37"/>
      <c r="AE44" s="37"/>
    </row>
    <row r="45" spans="1:31" s="2" customFormat="1" ht="24.9" customHeight="1">
      <c r="A45" s="37"/>
      <c r="B45" s="38"/>
      <c r="C45" s="25" t="s">
        <v>157</v>
      </c>
      <c r="D45" s="39"/>
      <c r="E45" s="39"/>
      <c r="F45" s="39"/>
      <c r="G45" s="39"/>
      <c r="H45" s="39"/>
      <c r="I45" s="112"/>
      <c r="J45" s="39"/>
      <c r="K45" s="39"/>
      <c r="L45" s="113"/>
      <c r="S45" s="37"/>
      <c r="T45" s="37"/>
      <c r="U45" s="37"/>
      <c r="V45" s="37"/>
      <c r="W45" s="37"/>
      <c r="X45" s="37"/>
      <c r="Y45" s="37"/>
      <c r="Z45" s="37"/>
      <c r="AA45" s="37"/>
      <c r="AB45" s="37"/>
      <c r="AC45" s="37"/>
      <c r="AD45" s="37"/>
      <c r="AE45" s="37"/>
    </row>
    <row r="46" spans="1:31" s="2" customFormat="1" ht="6.9" customHeight="1">
      <c r="A46" s="37"/>
      <c r="B46" s="38"/>
      <c r="C46" s="39"/>
      <c r="D46" s="39"/>
      <c r="E46" s="39"/>
      <c r="F46" s="39"/>
      <c r="G46" s="39"/>
      <c r="H46" s="39"/>
      <c r="I46" s="112"/>
      <c r="J46" s="39"/>
      <c r="K46" s="39"/>
      <c r="L46" s="113"/>
      <c r="S46" s="37"/>
      <c r="T46" s="37"/>
      <c r="U46" s="37"/>
      <c r="V46" s="37"/>
      <c r="W46" s="37"/>
      <c r="X46" s="37"/>
      <c r="Y46" s="37"/>
      <c r="Z46" s="37"/>
      <c r="AA46" s="37"/>
      <c r="AB46" s="37"/>
      <c r="AC46" s="37"/>
      <c r="AD46" s="37"/>
      <c r="AE46" s="37"/>
    </row>
    <row r="47" spans="1:31" s="2" customFormat="1" ht="12" customHeight="1">
      <c r="A47" s="37"/>
      <c r="B47" s="38"/>
      <c r="C47" s="31" t="s">
        <v>16</v>
      </c>
      <c r="D47" s="39"/>
      <c r="E47" s="39"/>
      <c r="F47" s="39"/>
      <c r="G47" s="39"/>
      <c r="H47" s="39"/>
      <c r="I47" s="112"/>
      <c r="J47" s="39"/>
      <c r="K47" s="39"/>
      <c r="L47" s="113"/>
      <c r="S47" s="37"/>
      <c r="T47" s="37"/>
      <c r="U47" s="37"/>
      <c r="V47" s="37"/>
      <c r="W47" s="37"/>
      <c r="X47" s="37"/>
      <c r="Y47" s="37"/>
      <c r="Z47" s="37"/>
      <c r="AA47" s="37"/>
      <c r="AB47" s="37"/>
      <c r="AC47" s="37"/>
      <c r="AD47" s="37"/>
      <c r="AE47" s="37"/>
    </row>
    <row r="48" spans="1:31" s="2" customFormat="1" ht="16.5" customHeight="1">
      <c r="A48" s="37"/>
      <c r="B48" s="38"/>
      <c r="C48" s="39"/>
      <c r="D48" s="39"/>
      <c r="E48" s="409" t="str">
        <f>E7</f>
        <v>BENEŠOV - DOPRAVNÍ OPATŘENÍ U NÁDRAŽÍ (město-SFDI-uznatelné náklady)</v>
      </c>
      <c r="F48" s="410"/>
      <c r="G48" s="410"/>
      <c r="H48" s="410"/>
      <c r="I48" s="112"/>
      <c r="J48" s="39"/>
      <c r="K48" s="39"/>
      <c r="L48" s="113"/>
      <c r="S48" s="37"/>
      <c r="T48" s="37"/>
      <c r="U48" s="37"/>
      <c r="V48" s="37"/>
      <c r="W48" s="37"/>
      <c r="X48" s="37"/>
      <c r="Y48" s="37"/>
      <c r="Z48" s="37"/>
      <c r="AA48" s="37"/>
      <c r="AB48" s="37"/>
      <c r="AC48" s="37"/>
      <c r="AD48" s="37"/>
      <c r="AE48" s="37"/>
    </row>
    <row r="49" spans="1:47" s="2" customFormat="1" ht="12" customHeight="1">
      <c r="A49" s="37"/>
      <c r="B49" s="38"/>
      <c r="C49" s="31" t="s">
        <v>119</v>
      </c>
      <c r="D49" s="39"/>
      <c r="E49" s="39"/>
      <c r="F49" s="39"/>
      <c r="G49" s="39"/>
      <c r="H49" s="39"/>
      <c r="I49" s="112"/>
      <c r="J49" s="39"/>
      <c r="K49" s="39"/>
      <c r="L49" s="113"/>
      <c r="S49" s="37"/>
      <c r="T49" s="37"/>
      <c r="U49" s="37"/>
      <c r="V49" s="37"/>
      <c r="W49" s="37"/>
      <c r="X49" s="37"/>
      <c r="Y49" s="37"/>
      <c r="Z49" s="37"/>
      <c r="AA49" s="37"/>
      <c r="AB49" s="37"/>
      <c r="AC49" s="37"/>
      <c r="AD49" s="37"/>
      <c r="AE49" s="37"/>
    </row>
    <row r="50" spans="1:47" s="2" customFormat="1" ht="16.5" customHeight="1">
      <c r="A50" s="37"/>
      <c r="B50" s="38"/>
      <c r="C50" s="39"/>
      <c r="D50" s="39"/>
      <c r="E50" s="381" t="str">
        <f>E9</f>
        <v>VON - VON - Vedlejší a ostatní náklady</v>
      </c>
      <c r="F50" s="411"/>
      <c r="G50" s="411"/>
      <c r="H50" s="411"/>
      <c r="I50" s="112"/>
      <c r="J50" s="39"/>
      <c r="K50" s="39"/>
      <c r="L50" s="113"/>
      <c r="S50" s="37"/>
      <c r="T50" s="37"/>
      <c r="U50" s="37"/>
      <c r="V50" s="37"/>
      <c r="W50" s="37"/>
      <c r="X50" s="37"/>
      <c r="Y50" s="37"/>
      <c r="Z50" s="37"/>
      <c r="AA50" s="37"/>
      <c r="AB50" s="37"/>
      <c r="AC50" s="37"/>
      <c r="AD50" s="37"/>
      <c r="AE50" s="37"/>
    </row>
    <row r="51" spans="1:47" s="2" customFormat="1" ht="6.9" customHeight="1">
      <c r="A51" s="37"/>
      <c r="B51" s="38"/>
      <c r="C51" s="39"/>
      <c r="D51" s="39"/>
      <c r="E51" s="39"/>
      <c r="F51" s="39"/>
      <c r="G51" s="39"/>
      <c r="H51" s="39"/>
      <c r="I51" s="112"/>
      <c r="J51" s="39"/>
      <c r="K51" s="39"/>
      <c r="L51" s="113"/>
      <c r="S51" s="37"/>
      <c r="T51" s="37"/>
      <c r="U51" s="37"/>
      <c r="V51" s="37"/>
      <c r="W51" s="37"/>
      <c r="X51" s="37"/>
      <c r="Y51" s="37"/>
      <c r="Z51" s="37"/>
      <c r="AA51" s="37"/>
      <c r="AB51" s="37"/>
      <c r="AC51" s="37"/>
      <c r="AD51" s="37"/>
      <c r="AE51" s="37"/>
    </row>
    <row r="52" spans="1:47" s="2" customFormat="1" ht="12" customHeight="1">
      <c r="A52" s="37"/>
      <c r="B52" s="38"/>
      <c r="C52" s="31" t="s">
        <v>22</v>
      </c>
      <c r="D52" s="39"/>
      <c r="E52" s="39"/>
      <c r="F52" s="29" t="str">
        <f>F12</f>
        <v>Benešov</v>
      </c>
      <c r="G52" s="39"/>
      <c r="H52" s="39"/>
      <c r="I52" s="115" t="s">
        <v>24</v>
      </c>
      <c r="J52" s="62" t="str">
        <f>IF(J12="","",J12)</f>
        <v>25. 9. 2019</v>
      </c>
      <c r="K52" s="39"/>
      <c r="L52" s="113"/>
      <c r="S52" s="37"/>
      <c r="T52" s="37"/>
      <c r="U52" s="37"/>
      <c r="V52" s="37"/>
      <c r="W52" s="37"/>
      <c r="X52" s="37"/>
      <c r="Y52" s="37"/>
      <c r="Z52" s="37"/>
      <c r="AA52" s="37"/>
      <c r="AB52" s="37"/>
      <c r="AC52" s="37"/>
      <c r="AD52" s="37"/>
      <c r="AE52" s="37"/>
    </row>
    <row r="53" spans="1:47" s="2" customFormat="1" ht="6.9" customHeight="1">
      <c r="A53" s="37"/>
      <c r="B53" s="38"/>
      <c r="C53" s="39"/>
      <c r="D53" s="39"/>
      <c r="E53" s="39"/>
      <c r="F53" s="39"/>
      <c r="G53" s="39"/>
      <c r="H53" s="39"/>
      <c r="I53" s="112"/>
      <c r="J53" s="39"/>
      <c r="K53" s="39"/>
      <c r="L53" s="113"/>
      <c r="S53" s="37"/>
      <c r="T53" s="37"/>
      <c r="U53" s="37"/>
      <c r="V53" s="37"/>
      <c r="W53" s="37"/>
      <c r="X53" s="37"/>
      <c r="Y53" s="37"/>
      <c r="Z53" s="37"/>
      <c r="AA53" s="37"/>
      <c r="AB53" s="37"/>
      <c r="AC53" s="37"/>
      <c r="AD53" s="37"/>
      <c r="AE53" s="37"/>
    </row>
    <row r="54" spans="1:47" s="2" customFormat="1" ht="15.15" customHeight="1">
      <c r="A54" s="37"/>
      <c r="B54" s="38"/>
      <c r="C54" s="31" t="s">
        <v>30</v>
      </c>
      <c r="D54" s="39"/>
      <c r="E54" s="39"/>
      <c r="F54" s="29" t="str">
        <f>E15</f>
        <v>Město Benešov</v>
      </c>
      <c r="G54" s="39"/>
      <c r="H54" s="39"/>
      <c r="I54" s="115" t="s">
        <v>37</v>
      </c>
      <c r="J54" s="35" t="str">
        <f>E21</f>
        <v>DOPAS s.r.o.</v>
      </c>
      <c r="K54" s="39"/>
      <c r="L54" s="113"/>
      <c r="S54" s="37"/>
      <c r="T54" s="37"/>
      <c r="U54" s="37"/>
      <c r="V54" s="37"/>
      <c r="W54" s="37"/>
      <c r="X54" s="37"/>
      <c r="Y54" s="37"/>
      <c r="Z54" s="37"/>
      <c r="AA54" s="37"/>
      <c r="AB54" s="37"/>
      <c r="AC54" s="37"/>
      <c r="AD54" s="37"/>
      <c r="AE54" s="37"/>
    </row>
    <row r="55" spans="1:47" s="2" customFormat="1" ht="15.15" customHeight="1">
      <c r="A55" s="37"/>
      <c r="B55" s="38"/>
      <c r="C55" s="31" t="s">
        <v>35</v>
      </c>
      <c r="D55" s="39"/>
      <c r="E55" s="39"/>
      <c r="F55" s="29" t="str">
        <f>IF(E18="","",E18)</f>
        <v>Vyplň údaj</v>
      </c>
      <c r="G55" s="39"/>
      <c r="H55" s="39"/>
      <c r="I55" s="115" t="s">
        <v>41</v>
      </c>
      <c r="J55" s="35" t="str">
        <f>E24</f>
        <v>STAPO UL s.r.o.</v>
      </c>
      <c r="K55" s="39"/>
      <c r="L55" s="113"/>
      <c r="S55" s="37"/>
      <c r="T55" s="37"/>
      <c r="U55" s="37"/>
      <c r="V55" s="37"/>
      <c r="W55" s="37"/>
      <c r="X55" s="37"/>
      <c r="Y55" s="37"/>
      <c r="Z55" s="37"/>
      <c r="AA55" s="37"/>
      <c r="AB55" s="37"/>
      <c r="AC55" s="37"/>
      <c r="AD55" s="37"/>
      <c r="AE55" s="37"/>
    </row>
    <row r="56" spans="1:47" s="2" customFormat="1" ht="10.35" customHeight="1">
      <c r="A56" s="37"/>
      <c r="B56" s="38"/>
      <c r="C56" s="39"/>
      <c r="D56" s="39"/>
      <c r="E56" s="39"/>
      <c r="F56" s="39"/>
      <c r="G56" s="39"/>
      <c r="H56" s="39"/>
      <c r="I56" s="112"/>
      <c r="J56" s="39"/>
      <c r="K56" s="39"/>
      <c r="L56" s="113"/>
      <c r="S56" s="37"/>
      <c r="T56" s="37"/>
      <c r="U56" s="37"/>
      <c r="V56" s="37"/>
      <c r="W56" s="37"/>
      <c r="X56" s="37"/>
      <c r="Y56" s="37"/>
      <c r="Z56" s="37"/>
      <c r="AA56" s="37"/>
      <c r="AB56" s="37"/>
      <c r="AC56" s="37"/>
      <c r="AD56" s="37"/>
      <c r="AE56" s="37"/>
    </row>
    <row r="57" spans="1:47" s="2" customFormat="1" ht="29.25" customHeight="1">
      <c r="A57" s="37"/>
      <c r="B57" s="38"/>
      <c r="C57" s="144" t="s">
        <v>158</v>
      </c>
      <c r="D57" s="145"/>
      <c r="E57" s="145"/>
      <c r="F57" s="145"/>
      <c r="G57" s="145"/>
      <c r="H57" s="145"/>
      <c r="I57" s="146"/>
      <c r="J57" s="147" t="s">
        <v>159</v>
      </c>
      <c r="K57" s="145"/>
      <c r="L57" s="113"/>
      <c r="S57" s="37"/>
      <c r="T57" s="37"/>
      <c r="U57" s="37"/>
      <c r="V57" s="37"/>
      <c r="W57" s="37"/>
      <c r="X57" s="37"/>
      <c r="Y57" s="37"/>
      <c r="Z57" s="37"/>
      <c r="AA57" s="37"/>
      <c r="AB57" s="37"/>
      <c r="AC57" s="37"/>
      <c r="AD57" s="37"/>
      <c r="AE57" s="37"/>
    </row>
    <row r="58" spans="1:47" s="2" customFormat="1" ht="10.35" customHeight="1">
      <c r="A58" s="37"/>
      <c r="B58" s="38"/>
      <c r="C58" s="39"/>
      <c r="D58" s="39"/>
      <c r="E58" s="39"/>
      <c r="F58" s="39"/>
      <c r="G58" s="39"/>
      <c r="H58" s="39"/>
      <c r="I58" s="112"/>
      <c r="J58" s="39"/>
      <c r="K58" s="39"/>
      <c r="L58" s="113"/>
      <c r="S58" s="37"/>
      <c r="T58" s="37"/>
      <c r="U58" s="37"/>
      <c r="V58" s="37"/>
      <c r="W58" s="37"/>
      <c r="X58" s="37"/>
      <c r="Y58" s="37"/>
      <c r="Z58" s="37"/>
      <c r="AA58" s="37"/>
      <c r="AB58" s="37"/>
      <c r="AC58" s="37"/>
      <c r="AD58" s="37"/>
      <c r="AE58" s="37"/>
    </row>
    <row r="59" spans="1:47" s="2" customFormat="1" ht="22.8" customHeight="1">
      <c r="A59" s="37"/>
      <c r="B59" s="38"/>
      <c r="C59" s="148" t="s">
        <v>79</v>
      </c>
      <c r="D59" s="39"/>
      <c r="E59" s="39"/>
      <c r="F59" s="39"/>
      <c r="G59" s="39"/>
      <c r="H59" s="39"/>
      <c r="I59" s="112"/>
      <c r="J59" s="80">
        <f>J84</f>
        <v>0</v>
      </c>
      <c r="K59" s="39"/>
      <c r="L59" s="113"/>
      <c r="S59" s="37"/>
      <c r="T59" s="37"/>
      <c r="U59" s="37"/>
      <c r="V59" s="37"/>
      <c r="W59" s="37"/>
      <c r="X59" s="37"/>
      <c r="Y59" s="37"/>
      <c r="Z59" s="37"/>
      <c r="AA59" s="37"/>
      <c r="AB59" s="37"/>
      <c r="AC59" s="37"/>
      <c r="AD59" s="37"/>
      <c r="AE59" s="37"/>
      <c r="AU59" s="19" t="s">
        <v>160</v>
      </c>
    </row>
    <row r="60" spans="1:47" s="9" customFormat="1" ht="24.9" customHeight="1">
      <c r="B60" s="149"/>
      <c r="C60" s="150"/>
      <c r="D60" s="151" t="s">
        <v>1247</v>
      </c>
      <c r="E60" s="152"/>
      <c r="F60" s="152"/>
      <c r="G60" s="152"/>
      <c r="H60" s="152"/>
      <c r="I60" s="153"/>
      <c r="J60" s="154">
        <f>J85</f>
        <v>0</v>
      </c>
      <c r="K60" s="150"/>
      <c r="L60" s="155"/>
    </row>
    <row r="61" spans="1:47" s="10" customFormat="1" ht="19.95" customHeight="1">
      <c r="B61" s="156"/>
      <c r="C61" s="157"/>
      <c r="D61" s="158" t="s">
        <v>1248</v>
      </c>
      <c r="E61" s="159"/>
      <c r="F61" s="159"/>
      <c r="G61" s="159"/>
      <c r="H61" s="159"/>
      <c r="I61" s="160"/>
      <c r="J61" s="161">
        <f>J86</f>
        <v>0</v>
      </c>
      <c r="K61" s="157"/>
      <c r="L61" s="162"/>
    </row>
    <row r="62" spans="1:47" s="10" customFormat="1" ht="19.95" customHeight="1">
      <c r="B62" s="156"/>
      <c r="C62" s="157"/>
      <c r="D62" s="158" t="s">
        <v>1249</v>
      </c>
      <c r="E62" s="159"/>
      <c r="F62" s="159"/>
      <c r="G62" s="159"/>
      <c r="H62" s="159"/>
      <c r="I62" s="160"/>
      <c r="J62" s="161">
        <f>J92</f>
        <v>0</v>
      </c>
      <c r="K62" s="157"/>
      <c r="L62" s="162"/>
    </row>
    <row r="63" spans="1:47" s="10" customFormat="1" ht="19.95" customHeight="1">
      <c r="B63" s="156"/>
      <c r="C63" s="157"/>
      <c r="D63" s="158" t="s">
        <v>1250</v>
      </c>
      <c r="E63" s="159"/>
      <c r="F63" s="159"/>
      <c r="G63" s="159"/>
      <c r="H63" s="159"/>
      <c r="I63" s="160"/>
      <c r="J63" s="161">
        <f>J98</f>
        <v>0</v>
      </c>
      <c r="K63" s="157"/>
      <c r="L63" s="162"/>
    </row>
    <row r="64" spans="1:47" s="10" customFormat="1" ht="19.95" customHeight="1">
      <c r="B64" s="156"/>
      <c r="C64" s="157"/>
      <c r="D64" s="158" t="s">
        <v>1251</v>
      </c>
      <c r="E64" s="159"/>
      <c r="F64" s="159"/>
      <c r="G64" s="159"/>
      <c r="H64" s="159"/>
      <c r="I64" s="160"/>
      <c r="J64" s="161">
        <f>J104</f>
        <v>0</v>
      </c>
      <c r="K64" s="157"/>
      <c r="L64" s="162"/>
    </row>
    <row r="65" spans="1:31" s="2" customFormat="1" ht="21.75" customHeight="1">
      <c r="A65" s="37"/>
      <c r="B65" s="38"/>
      <c r="C65" s="39"/>
      <c r="D65" s="39"/>
      <c r="E65" s="39"/>
      <c r="F65" s="39"/>
      <c r="G65" s="39"/>
      <c r="H65" s="39"/>
      <c r="I65" s="112"/>
      <c r="J65" s="39"/>
      <c r="K65" s="39"/>
      <c r="L65" s="113"/>
      <c r="S65" s="37"/>
      <c r="T65" s="37"/>
      <c r="U65" s="37"/>
      <c r="V65" s="37"/>
      <c r="W65" s="37"/>
      <c r="X65" s="37"/>
      <c r="Y65" s="37"/>
      <c r="Z65" s="37"/>
      <c r="AA65" s="37"/>
      <c r="AB65" s="37"/>
      <c r="AC65" s="37"/>
      <c r="AD65" s="37"/>
      <c r="AE65" s="37"/>
    </row>
    <row r="66" spans="1:31" s="2" customFormat="1" ht="6.9" customHeight="1">
      <c r="A66" s="37"/>
      <c r="B66" s="50"/>
      <c r="C66" s="51"/>
      <c r="D66" s="51"/>
      <c r="E66" s="51"/>
      <c r="F66" s="51"/>
      <c r="G66" s="51"/>
      <c r="H66" s="51"/>
      <c r="I66" s="140"/>
      <c r="J66" s="51"/>
      <c r="K66" s="51"/>
      <c r="L66" s="113"/>
      <c r="S66" s="37"/>
      <c r="T66" s="37"/>
      <c r="U66" s="37"/>
      <c r="V66" s="37"/>
      <c r="W66" s="37"/>
      <c r="X66" s="37"/>
      <c r="Y66" s="37"/>
      <c r="Z66" s="37"/>
      <c r="AA66" s="37"/>
      <c r="AB66" s="37"/>
      <c r="AC66" s="37"/>
      <c r="AD66" s="37"/>
      <c r="AE66" s="37"/>
    </row>
    <row r="70" spans="1:31" s="2" customFormat="1" ht="6.9" customHeight="1">
      <c r="A70" s="37"/>
      <c r="B70" s="52"/>
      <c r="C70" s="53"/>
      <c r="D70" s="53"/>
      <c r="E70" s="53"/>
      <c r="F70" s="53"/>
      <c r="G70" s="53"/>
      <c r="H70" s="53"/>
      <c r="I70" s="143"/>
      <c r="J70" s="53"/>
      <c r="K70" s="53"/>
      <c r="L70" s="113"/>
      <c r="S70" s="37"/>
      <c r="T70" s="37"/>
      <c r="U70" s="37"/>
      <c r="V70" s="37"/>
      <c r="W70" s="37"/>
      <c r="X70" s="37"/>
      <c r="Y70" s="37"/>
      <c r="Z70" s="37"/>
      <c r="AA70" s="37"/>
      <c r="AB70" s="37"/>
      <c r="AC70" s="37"/>
      <c r="AD70" s="37"/>
      <c r="AE70" s="37"/>
    </row>
    <row r="71" spans="1:31" s="2" customFormat="1" ht="24.9" customHeight="1">
      <c r="A71" s="37"/>
      <c r="B71" s="38"/>
      <c r="C71" s="25" t="s">
        <v>174</v>
      </c>
      <c r="D71" s="39"/>
      <c r="E71" s="39"/>
      <c r="F71" s="39"/>
      <c r="G71" s="39"/>
      <c r="H71" s="39"/>
      <c r="I71" s="112"/>
      <c r="J71" s="39"/>
      <c r="K71" s="39"/>
      <c r="L71" s="113"/>
      <c r="S71" s="37"/>
      <c r="T71" s="37"/>
      <c r="U71" s="37"/>
      <c r="V71" s="37"/>
      <c r="W71" s="37"/>
      <c r="X71" s="37"/>
      <c r="Y71" s="37"/>
      <c r="Z71" s="37"/>
      <c r="AA71" s="37"/>
      <c r="AB71" s="37"/>
      <c r="AC71" s="37"/>
      <c r="AD71" s="37"/>
      <c r="AE71" s="37"/>
    </row>
    <row r="72" spans="1:31" s="2" customFormat="1" ht="6.9" customHeight="1">
      <c r="A72" s="37"/>
      <c r="B72" s="38"/>
      <c r="C72" s="39"/>
      <c r="D72" s="39"/>
      <c r="E72" s="39"/>
      <c r="F72" s="39"/>
      <c r="G72" s="39"/>
      <c r="H72" s="39"/>
      <c r="I72" s="112"/>
      <c r="J72" s="39"/>
      <c r="K72" s="39"/>
      <c r="L72" s="113"/>
      <c r="S72" s="37"/>
      <c r="T72" s="37"/>
      <c r="U72" s="37"/>
      <c r="V72" s="37"/>
      <c r="W72" s="37"/>
      <c r="X72" s="37"/>
      <c r="Y72" s="37"/>
      <c r="Z72" s="37"/>
      <c r="AA72" s="37"/>
      <c r="AB72" s="37"/>
      <c r="AC72" s="37"/>
      <c r="AD72" s="37"/>
      <c r="AE72" s="37"/>
    </row>
    <row r="73" spans="1:31" s="2" customFormat="1" ht="12" customHeight="1">
      <c r="A73" s="37"/>
      <c r="B73" s="38"/>
      <c r="C73" s="31" t="s">
        <v>16</v>
      </c>
      <c r="D73" s="39"/>
      <c r="E73" s="39"/>
      <c r="F73" s="39"/>
      <c r="G73" s="39"/>
      <c r="H73" s="39"/>
      <c r="I73" s="112"/>
      <c r="J73" s="39"/>
      <c r="K73" s="39"/>
      <c r="L73" s="113"/>
      <c r="S73" s="37"/>
      <c r="T73" s="37"/>
      <c r="U73" s="37"/>
      <c r="V73" s="37"/>
      <c r="W73" s="37"/>
      <c r="X73" s="37"/>
      <c r="Y73" s="37"/>
      <c r="Z73" s="37"/>
      <c r="AA73" s="37"/>
      <c r="AB73" s="37"/>
      <c r="AC73" s="37"/>
      <c r="AD73" s="37"/>
      <c r="AE73" s="37"/>
    </row>
    <row r="74" spans="1:31" s="2" customFormat="1" ht="16.5" customHeight="1">
      <c r="A74" s="37"/>
      <c r="B74" s="38"/>
      <c r="C74" s="39"/>
      <c r="D74" s="39"/>
      <c r="E74" s="409" t="str">
        <f>E7</f>
        <v>BENEŠOV - DOPRAVNÍ OPATŘENÍ U NÁDRAŽÍ (město-SFDI-uznatelné náklady)</v>
      </c>
      <c r="F74" s="410"/>
      <c r="G74" s="410"/>
      <c r="H74" s="410"/>
      <c r="I74" s="112"/>
      <c r="J74" s="39"/>
      <c r="K74" s="39"/>
      <c r="L74" s="113"/>
      <c r="S74" s="37"/>
      <c r="T74" s="37"/>
      <c r="U74" s="37"/>
      <c r="V74" s="37"/>
      <c r="W74" s="37"/>
      <c r="X74" s="37"/>
      <c r="Y74" s="37"/>
      <c r="Z74" s="37"/>
      <c r="AA74" s="37"/>
      <c r="AB74" s="37"/>
      <c r="AC74" s="37"/>
      <c r="AD74" s="37"/>
      <c r="AE74" s="37"/>
    </row>
    <row r="75" spans="1:31" s="2" customFormat="1" ht="12" customHeight="1">
      <c r="A75" s="37"/>
      <c r="B75" s="38"/>
      <c r="C75" s="31" t="s">
        <v>119</v>
      </c>
      <c r="D75" s="39"/>
      <c r="E75" s="39"/>
      <c r="F75" s="39"/>
      <c r="G75" s="39"/>
      <c r="H75" s="39"/>
      <c r="I75" s="112"/>
      <c r="J75" s="39"/>
      <c r="K75" s="39"/>
      <c r="L75" s="113"/>
      <c r="S75" s="37"/>
      <c r="T75" s="37"/>
      <c r="U75" s="37"/>
      <c r="V75" s="37"/>
      <c r="W75" s="37"/>
      <c r="X75" s="37"/>
      <c r="Y75" s="37"/>
      <c r="Z75" s="37"/>
      <c r="AA75" s="37"/>
      <c r="AB75" s="37"/>
      <c r="AC75" s="37"/>
      <c r="AD75" s="37"/>
      <c r="AE75" s="37"/>
    </row>
    <row r="76" spans="1:31" s="2" customFormat="1" ht="16.5" customHeight="1">
      <c r="A76" s="37"/>
      <c r="B76" s="38"/>
      <c r="C76" s="39"/>
      <c r="D76" s="39"/>
      <c r="E76" s="381" t="str">
        <f>E9</f>
        <v>VON - VON - Vedlejší a ostatní náklady</v>
      </c>
      <c r="F76" s="411"/>
      <c r="G76" s="411"/>
      <c r="H76" s="411"/>
      <c r="I76" s="112"/>
      <c r="J76" s="39"/>
      <c r="K76" s="39"/>
      <c r="L76" s="113"/>
      <c r="S76" s="37"/>
      <c r="T76" s="37"/>
      <c r="U76" s="37"/>
      <c r="V76" s="37"/>
      <c r="W76" s="37"/>
      <c r="X76" s="37"/>
      <c r="Y76" s="37"/>
      <c r="Z76" s="37"/>
      <c r="AA76" s="37"/>
      <c r="AB76" s="37"/>
      <c r="AC76" s="37"/>
      <c r="AD76" s="37"/>
      <c r="AE76" s="37"/>
    </row>
    <row r="77" spans="1:31" s="2" customFormat="1" ht="6.9" customHeight="1">
      <c r="A77" s="37"/>
      <c r="B77" s="38"/>
      <c r="C77" s="39"/>
      <c r="D77" s="39"/>
      <c r="E77" s="39"/>
      <c r="F77" s="39"/>
      <c r="G77" s="39"/>
      <c r="H77" s="39"/>
      <c r="I77" s="112"/>
      <c r="J77" s="39"/>
      <c r="K77" s="39"/>
      <c r="L77" s="113"/>
      <c r="S77" s="37"/>
      <c r="T77" s="37"/>
      <c r="U77" s="37"/>
      <c r="V77" s="37"/>
      <c r="W77" s="37"/>
      <c r="X77" s="37"/>
      <c r="Y77" s="37"/>
      <c r="Z77" s="37"/>
      <c r="AA77" s="37"/>
      <c r="AB77" s="37"/>
      <c r="AC77" s="37"/>
      <c r="AD77" s="37"/>
      <c r="AE77" s="37"/>
    </row>
    <row r="78" spans="1:31" s="2" customFormat="1" ht="12" customHeight="1">
      <c r="A78" s="37"/>
      <c r="B78" s="38"/>
      <c r="C78" s="31" t="s">
        <v>22</v>
      </c>
      <c r="D78" s="39"/>
      <c r="E78" s="39"/>
      <c r="F78" s="29" t="str">
        <f>F12</f>
        <v>Benešov</v>
      </c>
      <c r="G78" s="39"/>
      <c r="H78" s="39"/>
      <c r="I78" s="115" t="s">
        <v>24</v>
      </c>
      <c r="J78" s="62" t="str">
        <f>IF(J12="","",J12)</f>
        <v>25. 9. 2019</v>
      </c>
      <c r="K78" s="39"/>
      <c r="L78" s="113"/>
      <c r="S78" s="37"/>
      <c r="T78" s="37"/>
      <c r="U78" s="37"/>
      <c r="V78" s="37"/>
      <c r="W78" s="37"/>
      <c r="X78" s="37"/>
      <c r="Y78" s="37"/>
      <c r="Z78" s="37"/>
      <c r="AA78" s="37"/>
      <c r="AB78" s="37"/>
      <c r="AC78" s="37"/>
      <c r="AD78" s="37"/>
      <c r="AE78" s="37"/>
    </row>
    <row r="79" spans="1:31" s="2" customFormat="1" ht="6.9" customHeight="1">
      <c r="A79" s="37"/>
      <c r="B79" s="38"/>
      <c r="C79" s="39"/>
      <c r="D79" s="39"/>
      <c r="E79" s="39"/>
      <c r="F79" s="39"/>
      <c r="G79" s="39"/>
      <c r="H79" s="39"/>
      <c r="I79" s="112"/>
      <c r="J79" s="39"/>
      <c r="K79" s="39"/>
      <c r="L79" s="113"/>
      <c r="S79" s="37"/>
      <c r="T79" s="37"/>
      <c r="U79" s="37"/>
      <c r="V79" s="37"/>
      <c r="W79" s="37"/>
      <c r="X79" s="37"/>
      <c r="Y79" s="37"/>
      <c r="Z79" s="37"/>
      <c r="AA79" s="37"/>
      <c r="AB79" s="37"/>
      <c r="AC79" s="37"/>
      <c r="AD79" s="37"/>
      <c r="AE79" s="37"/>
    </row>
    <row r="80" spans="1:31" s="2" customFormat="1" ht="15.15" customHeight="1">
      <c r="A80" s="37"/>
      <c r="B80" s="38"/>
      <c r="C80" s="31" t="s">
        <v>30</v>
      </c>
      <c r="D80" s="39"/>
      <c r="E80" s="39"/>
      <c r="F80" s="29" t="str">
        <f>E15</f>
        <v>Město Benešov</v>
      </c>
      <c r="G80" s="39"/>
      <c r="H80" s="39"/>
      <c r="I80" s="115" t="s">
        <v>37</v>
      </c>
      <c r="J80" s="35" t="str">
        <f>E21</f>
        <v>DOPAS s.r.o.</v>
      </c>
      <c r="K80" s="39"/>
      <c r="L80" s="113"/>
      <c r="S80" s="37"/>
      <c r="T80" s="37"/>
      <c r="U80" s="37"/>
      <c r="V80" s="37"/>
      <c r="W80" s="37"/>
      <c r="X80" s="37"/>
      <c r="Y80" s="37"/>
      <c r="Z80" s="37"/>
      <c r="AA80" s="37"/>
      <c r="AB80" s="37"/>
      <c r="AC80" s="37"/>
      <c r="AD80" s="37"/>
      <c r="AE80" s="37"/>
    </row>
    <row r="81" spans="1:65" s="2" customFormat="1" ht="15.15" customHeight="1">
      <c r="A81" s="37"/>
      <c r="B81" s="38"/>
      <c r="C81" s="31" t="s">
        <v>35</v>
      </c>
      <c r="D81" s="39"/>
      <c r="E81" s="39"/>
      <c r="F81" s="29" t="str">
        <f>IF(E18="","",E18)</f>
        <v>Vyplň údaj</v>
      </c>
      <c r="G81" s="39"/>
      <c r="H81" s="39"/>
      <c r="I81" s="115" t="s">
        <v>41</v>
      </c>
      <c r="J81" s="35" t="str">
        <f>E24</f>
        <v>STAPO UL s.r.o.</v>
      </c>
      <c r="K81" s="39"/>
      <c r="L81" s="113"/>
      <c r="S81" s="37"/>
      <c r="T81" s="37"/>
      <c r="U81" s="37"/>
      <c r="V81" s="37"/>
      <c r="W81" s="37"/>
      <c r="X81" s="37"/>
      <c r="Y81" s="37"/>
      <c r="Z81" s="37"/>
      <c r="AA81" s="37"/>
      <c r="AB81" s="37"/>
      <c r="AC81" s="37"/>
      <c r="AD81" s="37"/>
      <c r="AE81" s="37"/>
    </row>
    <row r="82" spans="1:65" s="2" customFormat="1" ht="10.35" customHeight="1">
      <c r="A82" s="37"/>
      <c r="B82" s="38"/>
      <c r="C82" s="39"/>
      <c r="D82" s="39"/>
      <c r="E82" s="39"/>
      <c r="F82" s="39"/>
      <c r="G82" s="39"/>
      <c r="H82" s="39"/>
      <c r="I82" s="112"/>
      <c r="J82" s="39"/>
      <c r="K82" s="39"/>
      <c r="L82" s="113"/>
      <c r="S82" s="37"/>
      <c r="T82" s="37"/>
      <c r="U82" s="37"/>
      <c r="V82" s="37"/>
      <c r="W82" s="37"/>
      <c r="X82" s="37"/>
      <c r="Y82" s="37"/>
      <c r="Z82" s="37"/>
      <c r="AA82" s="37"/>
      <c r="AB82" s="37"/>
      <c r="AC82" s="37"/>
      <c r="AD82" s="37"/>
      <c r="AE82" s="37"/>
    </row>
    <row r="83" spans="1:65" s="11" customFormat="1" ht="29.25" customHeight="1">
      <c r="A83" s="163"/>
      <c r="B83" s="164"/>
      <c r="C83" s="165" t="s">
        <v>175</v>
      </c>
      <c r="D83" s="166" t="s">
        <v>66</v>
      </c>
      <c r="E83" s="166" t="s">
        <v>62</v>
      </c>
      <c r="F83" s="166" t="s">
        <v>63</v>
      </c>
      <c r="G83" s="166" t="s">
        <v>176</v>
      </c>
      <c r="H83" s="166" t="s">
        <v>177</v>
      </c>
      <c r="I83" s="167" t="s">
        <v>178</v>
      </c>
      <c r="J83" s="166" t="s">
        <v>159</v>
      </c>
      <c r="K83" s="168" t="s">
        <v>179</v>
      </c>
      <c r="L83" s="169"/>
      <c r="M83" s="71" t="s">
        <v>32</v>
      </c>
      <c r="N83" s="72" t="s">
        <v>51</v>
      </c>
      <c r="O83" s="72" t="s">
        <v>180</v>
      </c>
      <c r="P83" s="72" t="s">
        <v>181</v>
      </c>
      <c r="Q83" s="72" t="s">
        <v>182</v>
      </c>
      <c r="R83" s="72" t="s">
        <v>183</v>
      </c>
      <c r="S83" s="72" t="s">
        <v>184</v>
      </c>
      <c r="T83" s="73" t="s">
        <v>185</v>
      </c>
      <c r="U83" s="163"/>
      <c r="V83" s="163"/>
      <c r="W83" s="163"/>
      <c r="X83" s="163"/>
      <c r="Y83" s="163"/>
      <c r="Z83" s="163"/>
      <c r="AA83" s="163"/>
      <c r="AB83" s="163"/>
      <c r="AC83" s="163"/>
      <c r="AD83" s="163"/>
      <c r="AE83" s="163"/>
    </row>
    <row r="84" spans="1:65" s="2" customFormat="1" ht="22.8" customHeight="1">
      <c r="A84" s="37"/>
      <c r="B84" s="38"/>
      <c r="C84" s="78" t="s">
        <v>186</v>
      </c>
      <c r="D84" s="39"/>
      <c r="E84" s="39"/>
      <c r="F84" s="39"/>
      <c r="G84" s="39"/>
      <c r="H84" s="39"/>
      <c r="I84" s="112"/>
      <c r="J84" s="170">
        <f>BK84</f>
        <v>0</v>
      </c>
      <c r="K84" s="39"/>
      <c r="L84" s="42"/>
      <c r="M84" s="74"/>
      <c r="N84" s="171"/>
      <c r="O84" s="75"/>
      <c r="P84" s="172">
        <f>P85</f>
        <v>0</v>
      </c>
      <c r="Q84" s="75"/>
      <c r="R84" s="172">
        <f>R85</f>
        <v>0</v>
      </c>
      <c r="S84" s="75"/>
      <c r="T84" s="173">
        <f>T85</f>
        <v>0</v>
      </c>
      <c r="U84" s="37"/>
      <c r="V84" s="37"/>
      <c r="W84" s="37"/>
      <c r="X84" s="37"/>
      <c r="Y84" s="37"/>
      <c r="Z84" s="37"/>
      <c r="AA84" s="37"/>
      <c r="AB84" s="37"/>
      <c r="AC84" s="37"/>
      <c r="AD84" s="37"/>
      <c r="AE84" s="37"/>
      <c r="AT84" s="19" t="s">
        <v>80</v>
      </c>
      <c r="AU84" s="19" t="s">
        <v>160</v>
      </c>
      <c r="BK84" s="174">
        <f>BK85</f>
        <v>0</v>
      </c>
    </row>
    <row r="85" spans="1:65" s="12" customFormat="1" ht="25.95" customHeight="1">
      <c r="B85" s="175"/>
      <c r="C85" s="176"/>
      <c r="D85" s="177" t="s">
        <v>80</v>
      </c>
      <c r="E85" s="178" t="s">
        <v>1252</v>
      </c>
      <c r="F85" s="178" t="s">
        <v>1253</v>
      </c>
      <c r="G85" s="176"/>
      <c r="H85" s="176"/>
      <c r="I85" s="179"/>
      <c r="J85" s="180">
        <f>BK85</f>
        <v>0</v>
      </c>
      <c r="K85" s="176"/>
      <c r="L85" s="181"/>
      <c r="M85" s="182"/>
      <c r="N85" s="183"/>
      <c r="O85" s="183"/>
      <c r="P85" s="184">
        <f>P86+P92+P98+P104</f>
        <v>0</v>
      </c>
      <c r="Q85" s="183"/>
      <c r="R85" s="184">
        <f>R86+R92+R98+R104</f>
        <v>0</v>
      </c>
      <c r="S85" s="183"/>
      <c r="T85" s="185">
        <f>T86+T92+T98+T104</f>
        <v>0</v>
      </c>
      <c r="AR85" s="186" t="s">
        <v>220</v>
      </c>
      <c r="AT85" s="187" t="s">
        <v>80</v>
      </c>
      <c r="AU85" s="187" t="s">
        <v>81</v>
      </c>
      <c r="AY85" s="186" t="s">
        <v>189</v>
      </c>
      <c r="BK85" s="188">
        <f>BK86+BK92+BK98+BK104</f>
        <v>0</v>
      </c>
    </row>
    <row r="86" spans="1:65" s="12" customFormat="1" ht="22.8" customHeight="1">
      <c r="B86" s="175"/>
      <c r="C86" s="176"/>
      <c r="D86" s="177" t="s">
        <v>80</v>
      </c>
      <c r="E86" s="189" t="s">
        <v>1254</v>
      </c>
      <c r="F86" s="189" t="s">
        <v>1255</v>
      </c>
      <c r="G86" s="176"/>
      <c r="H86" s="176"/>
      <c r="I86" s="179"/>
      <c r="J86" s="190">
        <f>BK86</f>
        <v>0</v>
      </c>
      <c r="K86" s="176"/>
      <c r="L86" s="181"/>
      <c r="M86" s="182"/>
      <c r="N86" s="183"/>
      <c r="O86" s="183"/>
      <c r="P86" s="184">
        <f>SUM(P87:P91)</f>
        <v>0</v>
      </c>
      <c r="Q86" s="183"/>
      <c r="R86" s="184">
        <f>SUM(R87:R91)</f>
        <v>0</v>
      </c>
      <c r="S86" s="183"/>
      <c r="T86" s="185">
        <f>SUM(T87:T91)</f>
        <v>0</v>
      </c>
      <c r="AR86" s="186" t="s">
        <v>220</v>
      </c>
      <c r="AT86" s="187" t="s">
        <v>80</v>
      </c>
      <c r="AU86" s="187" t="s">
        <v>40</v>
      </c>
      <c r="AY86" s="186" t="s">
        <v>189</v>
      </c>
      <c r="BK86" s="188">
        <f>SUM(BK87:BK91)</f>
        <v>0</v>
      </c>
    </row>
    <row r="87" spans="1:65" s="2" customFormat="1" ht="33" customHeight="1">
      <c r="A87" s="37"/>
      <c r="B87" s="38"/>
      <c r="C87" s="191" t="s">
        <v>40</v>
      </c>
      <c r="D87" s="191" t="s">
        <v>191</v>
      </c>
      <c r="E87" s="192" t="s">
        <v>1256</v>
      </c>
      <c r="F87" s="193" t="s">
        <v>1257</v>
      </c>
      <c r="G87" s="194" t="s">
        <v>1258</v>
      </c>
      <c r="H87" s="195">
        <v>1</v>
      </c>
      <c r="I87" s="196"/>
      <c r="J87" s="197">
        <f>ROUND(I87*H87,2)</f>
        <v>0</v>
      </c>
      <c r="K87" s="193" t="s">
        <v>195</v>
      </c>
      <c r="L87" s="42"/>
      <c r="M87" s="198" t="s">
        <v>32</v>
      </c>
      <c r="N87" s="199" t="s">
        <v>52</v>
      </c>
      <c r="O87" s="67"/>
      <c r="P87" s="200">
        <f>O87*H87</f>
        <v>0</v>
      </c>
      <c r="Q87" s="200">
        <v>0</v>
      </c>
      <c r="R87" s="200">
        <f>Q87*H87</f>
        <v>0</v>
      </c>
      <c r="S87" s="200">
        <v>0</v>
      </c>
      <c r="T87" s="201">
        <f>S87*H87</f>
        <v>0</v>
      </c>
      <c r="U87" s="37"/>
      <c r="V87" s="37"/>
      <c r="W87" s="37"/>
      <c r="X87" s="37"/>
      <c r="Y87" s="37"/>
      <c r="Z87" s="37"/>
      <c r="AA87" s="37"/>
      <c r="AB87" s="37"/>
      <c r="AC87" s="37"/>
      <c r="AD87" s="37"/>
      <c r="AE87" s="37"/>
      <c r="AR87" s="202" t="s">
        <v>1259</v>
      </c>
      <c r="AT87" s="202" t="s">
        <v>191</v>
      </c>
      <c r="AU87" s="202" t="s">
        <v>90</v>
      </c>
      <c r="AY87" s="19" t="s">
        <v>189</v>
      </c>
      <c r="BE87" s="203">
        <f>IF(N87="základní",J87,0)</f>
        <v>0</v>
      </c>
      <c r="BF87" s="203">
        <f>IF(N87="snížená",J87,0)</f>
        <v>0</v>
      </c>
      <c r="BG87" s="203">
        <f>IF(N87="zákl. přenesená",J87,0)</f>
        <v>0</v>
      </c>
      <c r="BH87" s="203">
        <f>IF(N87="sníž. přenesená",J87,0)</f>
        <v>0</v>
      </c>
      <c r="BI87" s="203">
        <f>IF(N87="nulová",J87,0)</f>
        <v>0</v>
      </c>
      <c r="BJ87" s="19" t="s">
        <v>40</v>
      </c>
      <c r="BK87" s="203">
        <f>ROUND(I87*H87,2)</f>
        <v>0</v>
      </c>
      <c r="BL87" s="19" t="s">
        <v>1259</v>
      </c>
      <c r="BM87" s="202" t="s">
        <v>1260</v>
      </c>
    </row>
    <row r="88" spans="1:65" s="2" customFormat="1" ht="16.5" customHeight="1">
      <c r="A88" s="37"/>
      <c r="B88" s="38"/>
      <c r="C88" s="191" t="s">
        <v>90</v>
      </c>
      <c r="D88" s="191" t="s">
        <v>191</v>
      </c>
      <c r="E88" s="192" t="s">
        <v>1261</v>
      </c>
      <c r="F88" s="193" t="s">
        <v>1262</v>
      </c>
      <c r="G88" s="194" t="s">
        <v>1258</v>
      </c>
      <c r="H88" s="195">
        <v>1</v>
      </c>
      <c r="I88" s="196"/>
      <c r="J88" s="197">
        <f>ROUND(I88*H88,2)</f>
        <v>0</v>
      </c>
      <c r="K88" s="193" t="s">
        <v>195</v>
      </c>
      <c r="L88" s="42"/>
      <c r="M88" s="198" t="s">
        <v>32</v>
      </c>
      <c r="N88" s="199" t="s">
        <v>52</v>
      </c>
      <c r="O88" s="67"/>
      <c r="P88" s="200">
        <f>O88*H88</f>
        <v>0</v>
      </c>
      <c r="Q88" s="200">
        <v>0</v>
      </c>
      <c r="R88" s="200">
        <f>Q88*H88</f>
        <v>0</v>
      </c>
      <c r="S88" s="200">
        <v>0</v>
      </c>
      <c r="T88" s="201">
        <f>S88*H88</f>
        <v>0</v>
      </c>
      <c r="U88" s="37"/>
      <c r="V88" s="37"/>
      <c r="W88" s="37"/>
      <c r="X88" s="37"/>
      <c r="Y88" s="37"/>
      <c r="Z88" s="37"/>
      <c r="AA88" s="37"/>
      <c r="AB88" s="37"/>
      <c r="AC88" s="37"/>
      <c r="AD88" s="37"/>
      <c r="AE88" s="37"/>
      <c r="AR88" s="202" t="s">
        <v>1259</v>
      </c>
      <c r="AT88" s="202" t="s">
        <v>191</v>
      </c>
      <c r="AU88" s="202" t="s">
        <v>90</v>
      </c>
      <c r="AY88" s="19" t="s">
        <v>189</v>
      </c>
      <c r="BE88" s="203">
        <f>IF(N88="základní",J88,0)</f>
        <v>0</v>
      </c>
      <c r="BF88" s="203">
        <f>IF(N88="snížená",J88,0)</f>
        <v>0</v>
      </c>
      <c r="BG88" s="203">
        <f>IF(N88="zákl. přenesená",J88,0)</f>
        <v>0</v>
      </c>
      <c r="BH88" s="203">
        <f>IF(N88="sníž. přenesená",J88,0)</f>
        <v>0</v>
      </c>
      <c r="BI88" s="203">
        <f>IF(N88="nulová",J88,0)</f>
        <v>0</v>
      </c>
      <c r="BJ88" s="19" t="s">
        <v>40</v>
      </c>
      <c r="BK88" s="203">
        <f>ROUND(I88*H88,2)</f>
        <v>0</v>
      </c>
      <c r="BL88" s="19" t="s">
        <v>1259</v>
      </c>
      <c r="BM88" s="202" t="s">
        <v>1263</v>
      </c>
    </row>
    <row r="89" spans="1:65" s="2" customFormat="1" ht="33" customHeight="1">
      <c r="A89" s="37"/>
      <c r="B89" s="38"/>
      <c r="C89" s="191" t="s">
        <v>101</v>
      </c>
      <c r="D89" s="191" t="s">
        <v>191</v>
      </c>
      <c r="E89" s="192" t="s">
        <v>1264</v>
      </c>
      <c r="F89" s="193" t="s">
        <v>1265</v>
      </c>
      <c r="G89" s="194" t="s">
        <v>1258</v>
      </c>
      <c r="H89" s="195">
        <v>1</v>
      </c>
      <c r="I89" s="196"/>
      <c r="J89" s="197">
        <f>ROUND(I89*H89,2)</f>
        <v>0</v>
      </c>
      <c r="K89" s="193" t="s">
        <v>195</v>
      </c>
      <c r="L89" s="42"/>
      <c r="M89" s="198" t="s">
        <v>32</v>
      </c>
      <c r="N89" s="199" t="s">
        <v>52</v>
      </c>
      <c r="O89" s="67"/>
      <c r="P89" s="200">
        <f>O89*H89</f>
        <v>0</v>
      </c>
      <c r="Q89" s="200">
        <v>0</v>
      </c>
      <c r="R89" s="200">
        <f>Q89*H89</f>
        <v>0</v>
      </c>
      <c r="S89" s="200">
        <v>0</v>
      </c>
      <c r="T89" s="201">
        <f>S89*H89</f>
        <v>0</v>
      </c>
      <c r="U89" s="37"/>
      <c r="V89" s="37"/>
      <c r="W89" s="37"/>
      <c r="X89" s="37"/>
      <c r="Y89" s="37"/>
      <c r="Z89" s="37"/>
      <c r="AA89" s="37"/>
      <c r="AB89" s="37"/>
      <c r="AC89" s="37"/>
      <c r="AD89" s="37"/>
      <c r="AE89" s="37"/>
      <c r="AR89" s="202" t="s">
        <v>1259</v>
      </c>
      <c r="AT89" s="202" t="s">
        <v>191</v>
      </c>
      <c r="AU89" s="202" t="s">
        <v>90</v>
      </c>
      <c r="AY89" s="19" t="s">
        <v>189</v>
      </c>
      <c r="BE89" s="203">
        <f>IF(N89="základní",J89,0)</f>
        <v>0</v>
      </c>
      <c r="BF89" s="203">
        <f>IF(N89="snížená",J89,0)</f>
        <v>0</v>
      </c>
      <c r="BG89" s="203">
        <f>IF(N89="zákl. přenesená",J89,0)</f>
        <v>0</v>
      </c>
      <c r="BH89" s="203">
        <f>IF(N89="sníž. přenesená",J89,0)</f>
        <v>0</v>
      </c>
      <c r="BI89" s="203">
        <f>IF(N89="nulová",J89,0)</f>
        <v>0</v>
      </c>
      <c r="BJ89" s="19" t="s">
        <v>40</v>
      </c>
      <c r="BK89" s="203">
        <f>ROUND(I89*H89,2)</f>
        <v>0</v>
      </c>
      <c r="BL89" s="19" t="s">
        <v>1259</v>
      </c>
      <c r="BM89" s="202" t="s">
        <v>1266</v>
      </c>
    </row>
    <row r="90" spans="1:65" s="2" customFormat="1" ht="21.75" customHeight="1">
      <c r="A90" s="37"/>
      <c r="B90" s="38"/>
      <c r="C90" s="191" t="s">
        <v>196</v>
      </c>
      <c r="D90" s="191" t="s">
        <v>191</v>
      </c>
      <c r="E90" s="192" t="s">
        <v>1267</v>
      </c>
      <c r="F90" s="193" t="s">
        <v>1268</v>
      </c>
      <c r="G90" s="194" t="s">
        <v>1258</v>
      </c>
      <c r="H90" s="195">
        <v>1</v>
      </c>
      <c r="I90" s="196"/>
      <c r="J90" s="197">
        <f>ROUND(I90*H90,2)</f>
        <v>0</v>
      </c>
      <c r="K90" s="193" t="s">
        <v>195</v>
      </c>
      <c r="L90" s="42"/>
      <c r="M90" s="198" t="s">
        <v>32</v>
      </c>
      <c r="N90" s="199" t="s">
        <v>52</v>
      </c>
      <c r="O90" s="67"/>
      <c r="P90" s="200">
        <f>O90*H90</f>
        <v>0</v>
      </c>
      <c r="Q90" s="200">
        <v>0</v>
      </c>
      <c r="R90" s="200">
        <f>Q90*H90</f>
        <v>0</v>
      </c>
      <c r="S90" s="200">
        <v>0</v>
      </c>
      <c r="T90" s="201">
        <f>S90*H90</f>
        <v>0</v>
      </c>
      <c r="U90" s="37"/>
      <c r="V90" s="37"/>
      <c r="W90" s="37"/>
      <c r="X90" s="37"/>
      <c r="Y90" s="37"/>
      <c r="Z90" s="37"/>
      <c r="AA90" s="37"/>
      <c r="AB90" s="37"/>
      <c r="AC90" s="37"/>
      <c r="AD90" s="37"/>
      <c r="AE90" s="37"/>
      <c r="AR90" s="202" t="s">
        <v>1259</v>
      </c>
      <c r="AT90" s="202" t="s">
        <v>191</v>
      </c>
      <c r="AU90" s="202" t="s">
        <v>90</v>
      </c>
      <c r="AY90" s="19" t="s">
        <v>189</v>
      </c>
      <c r="BE90" s="203">
        <f>IF(N90="základní",J90,0)</f>
        <v>0</v>
      </c>
      <c r="BF90" s="203">
        <f>IF(N90="snížená",J90,0)</f>
        <v>0</v>
      </c>
      <c r="BG90" s="203">
        <f>IF(N90="zákl. přenesená",J90,0)</f>
        <v>0</v>
      </c>
      <c r="BH90" s="203">
        <f>IF(N90="sníž. přenesená",J90,0)</f>
        <v>0</v>
      </c>
      <c r="BI90" s="203">
        <f>IF(N90="nulová",J90,0)</f>
        <v>0</v>
      </c>
      <c r="BJ90" s="19" t="s">
        <v>40</v>
      </c>
      <c r="BK90" s="203">
        <f>ROUND(I90*H90,2)</f>
        <v>0</v>
      </c>
      <c r="BL90" s="19" t="s">
        <v>1259</v>
      </c>
      <c r="BM90" s="202" t="s">
        <v>1269</v>
      </c>
    </row>
    <row r="91" spans="1:65" s="2" customFormat="1" ht="33" customHeight="1">
      <c r="A91" s="37"/>
      <c r="B91" s="38"/>
      <c r="C91" s="191" t="s">
        <v>220</v>
      </c>
      <c r="D91" s="191" t="s">
        <v>191</v>
      </c>
      <c r="E91" s="192" t="s">
        <v>1270</v>
      </c>
      <c r="F91" s="193" t="s">
        <v>1271</v>
      </c>
      <c r="G91" s="194" t="s">
        <v>1258</v>
      </c>
      <c r="H91" s="195">
        <v>1</v>
      </c>
      <c r="I91" s="196"/>
      <c r="J91" s="197">
        <f>ROUND(I91*H91,2)</f>
        <v>0</v>
      </c>
      <c r="K91" s="193" t="s">
        <v>195</v>
      </c>
      <c r="L91" s="42"/>
      <c r="M91" s="198" t="s">
        <v>32</v>
      </c>
      <c r="N91" s="199" t="s">
        <v>52</v>
      </c>
      <c r="O91" s="67"/>
      <c r="P91" s="200">
        <f>O91*H91</f>
        <v>0</v>
      </c>
      <c r="Q91" s="200">
        <v>0</v>
      </c>
      <c r="R91" s="200">
        <f>Q91*H91</f>
        <v>0</v>
      </c>
      <c r="S91" s="200">
        <v>0</v>
      </c>
      <c r="T91" s="201">
        <f>S91*H91</f>
        <v>0</v>
      </c>
      <c r="U91" s="37"/>
      <c r="V91" s="37"/>
      <c r="W91" s="37"/>
      <c r="X91" s="37"/>
      <c r="Y91" s="37"/>
      <c r="Z91" s="37"/>
      <c r="AA91" s="37"/>
      <c r="AB91" s="37"/>
      <c r="AC91" s="37"/>
      <c r="AD91" s="37"/>
      <c r="AE91" s="37"/>
      <c r="AR91" s="202" t="s">
        <v>1259</v>
      </c>
      <c r="AT91" s="202" t="s">
        <v>191</v>
      </c>
      <c r="AU91" s="202" t="s">
        <v>90</v>
      </c>
      <c r="AY91" s="19" t="s">
        <v>189</v>
      </c>
      <c r="BE91" s="203">
        <f>IF(N91="základní",J91,0)</f>
        <v>0</v>
      </c>
      <c r="BF91" s="203">
        <f>IF(N91="snížená",J91,0)</f>
        <v>0</v>
      </c>
      <c r="BG91" s="203">
        <f>IF(N91="zákl. přenesená",J91,0)</f>
        <v>0</v>
      </c>
      <c r="BH91" s="203">
        <f>IF(N91="sníž. přenesená",J91,0)</f>
        <v>0</v>
      </c>
      <c r="BI91" s="203">
        <f>IF(N91="nulová",J91,0)</f>
        <v>0</v>
      </c>
      <c r="BJ91" s="19" t="s">
        <v>40</v>
      </c>
      <c r="BK91" s="203">
        <f>ROUND(I91*H91,2)</f>
        <v>0</v>
      </c>
      <c r="BL91" s="19" t="s">
        <v>1259</v>
      </c>
      <c r="BM91" s="202" t="s">
        <v>1272</v>
      </c>
    </row>
    <row r="92" spans="1:65" s="12" customFormat="1" ht="22.8" customHeight="1">
      <c r="B92" s="175"/>
      <c r="C92" s="176"/>
      <c r="D92" s="177" t="s">
        <v>80</v>
      </c>
      <c r="E92" s="189" t="s">
        <v>1273</v>
      </c>
      <c r="F92" s="189" t="s">
        <v>1274</v>
      </c>
      <c r="G92" s="176"/>
      <c r="H92" s="176"/>
      <c r="I92" s="179"/>
      <c r="J92" s="190">
        <f>BK92</f>
        <v>0</v>
      </c>
      <c r="K92" s="176"/>
      <c r="L92" s="181"/>
      <c r="M92" s="182"/>
      <c r="N92" s="183"/>
      <c r="O92" s="183"/>
      <c r="P92" s="184">
        <f>SUM(P93:P97)</f>
        <v>0</v>
      </c>
      <c r="Q92" s="183"/>
      <c r="R92" s="184">
        <f>SUM(R93:R97)</f>
        <v>0</v>
      </c>
      <c r="S92" s="183"/>
      <c r="T92" s="185">
        <f>SUM(T93:T97)</f>
        <v>0</v>
      </c>
      <c r="AR92" s="186" t="s">
        <v>220</v>
      </c>
      <c r="AT92" s="187" t="s">
        <v>80</v>
      </c>
      <c r="AU92" s="187" t="s">
        <v>40</v>
      </c>
      <c r="AY92" s="186" t="s">
        <v>189</v>
      </c>
      <c r="BK92" s="188">
        <f>SUM(BK93:BK97)</f>
        <v>0</v>
      </c>
    </row>
    <row r="93" spans="1:65" s="2" customFormat="1" ht="44.25" customHeight="1">
      <c r="A93" s="37"/>
      <c r="B93" s="38"/>
      <c r="C93" s="191" t="s">
        <v>226</v>
      </c>
      <c r="D93" s="191" t="s">
        <v>191</v>
      </c>
      <c r="E93" s="192" t="s">
        <v>1275</v>
      </c>
      <c r="F93" s="193" t="s">
        <v>1276</v>
      </c>
      <c r="G93" s="194" t="s">
        <v>1258</v>
      </c>
      <c r="H93" s="195">
        <v>1</v>
      </c>
      <c r="I93" s="196"/>
      <c r="J93" s="197">
        <f>ROUND(I93*H93,2)</f>
        <v>0</v>
      </c>
      <c r="K93" s="193" t="s">
        <v>195</v>
      </c>
      <c r="L93" s="42"/>
      <c r="M93" s="198" t="s">
        <v>32</v>
      </c>
      <c r="N93" s="199" t="s">
        <v>52</v>
      </c>
      <c r="O93" s="67"/>
      <c r="P93" s="200">
        <f>O93*H93</f>
        <v>0</v>
      </c>
      <c r="Q93" s="200">
        <v>0</v>
      </c>
      <c r="R93" s="200">
        <f>Q93*H93</f>
        <v>0</v>
      </c>
      <c r="S93" s="200">
        <v>0</v>
      </c>
      <c r="T93" s="201">
        <f>S93*H93</f>
        <v>0</v>
      </c>
      <c r="U93" s="37"/>
      <c r="V93" s="37"/>
      <c r="W93" s="37"/>
      <c r="X93" s="37"/>
      <c r="Y93" s="37"/>
      <c r="Z93" s="37"/>
      <c r="AA93" s="37"/>
      <c r="AB93" s="37"/>
      <c r="AC93" s="37"/>
      <c r="AD93" s="37"/>
      <c r="AE93" s="37"/>
      <c r="AR93" s="202" t="s">
        <v>1259</v>
      </c>
      <c r="AT93" s="202" t="s">
        <v>191</v>
      </c>
      <c r="AU93" s="202" t="s">
        <v>90</v>
      </c>
      <c r="AY93" s="19" t="s">
        <v>189</v>
      </c>
      <c r="BE93" s="203">
        <f>IF(N93="základní",J93,0)</f>
        <v>0</v>
      </c>
      <c r="BF93" s="203">
        <f>IF(N93="snížená",J93,0)</f>
        <v>0</v>
      </c>
      <c r="BG93" s="203">
        <f>IF(N93="zákl. přenesená",J93,0)</f>
        <v>0</v>
      </c>
      <c r="BH93" s="203">
        <f>IF(N93="sníž. přenesená",J93,0)</f>
        <v>0</v>
      </c>
      <c r="BI93" s="203">
        <f>IF(N93="nulová",J93,0)</f>
        <v>0</v>
      </c>
      <c r="BJ93" s="19" t="s">
        <v>40</v>
      </c>
      <c r="BK93" s="203">
        <f>ROUND(I93*H93,2)</f>
        <v>0</v>
      </c>
      <c r="BL93" s="19" t="s">
        <v>1259</v>
      </c>
      <c r="BM93" s="202" t="s">
        <v>1277</v>
      </c>
    </row>
    <row r="94" spans="1:65" s="2" customFormat="1" ht="33" customHeight="1">
      <c r="A94" s="37"/>
      <c r="B94" s="38"/>
      <c r="C94" s="191" t="s">
        <v>232</v>
      </c>
      <c r="D94" s="191" t="s">
        <v>191</v>
      </c>
      <c r="E94" s="192" t="s">
        <v>1278</v>
      </c>
      <c r="F94" s="193" t="s">
        <v>1279</v>
      </c>
      <c r="G94" s="194" t="s">
        <v>1258</v>
      </c>
      <c r="H94" s="195">
        <v>1</v>
      </c>
      <c r="I94" s="196"/>
      <c r="J94" s="197">
        <f>ROUND(I94*H94,2)</f>
        <v>0</v>
      </c>
      <c r="K94" s="193" t="s">
        <v>195</v>
      </c>
      <c r="L94" s="42"/>
      <c r="M94" s="198" t="s">
        <v>32</v>
      </c>
      <c r="N94" s="199" t="s">
        <v>52</v>
      </c>
      <c r="O94" s="67"/>
      <c r="P94" s="200">
        <f>O94*H94</f>
        <v>0</v>
      </c>
      <c r="Q94" s="200">
        <v>0</v>
      </c>
      <c r="R94" s="200">
        <f>Q94*H94</f>
        <v>0</v>
      </c>
      <c r="S94" s="200">
        <v>0</v>
      </c>
      <c r="T94" s="201">
        <f>S94*H94</f>
        <v>0</v>
      </c>
      <c r="U94" s="37"/>
      <c r="V94" s="37"/>
      <c r="W94" s="37"/>
      <c r="X94" s="37"/>
      <c r="Y94" s="37"/>
      <c r="Z94" s="37"/>
      <c r="AA94" s="37"/>
      <c r="AB94" s="37"/>
      <c r="AC94" s="37"/>
      <c r="AD94" s="37"/>
      <c r="AE94" s="37"/>
      <c r="AR94" s="202" t="s">
        <v>1259</v>
      </c>
      <c r="AT94" s="202" t="s">
        <v>191</v>
      </c>
      <c r="AU94" s="202" t="s">
        <v>90</v>
      </c>
      <c r="AY94" s="19" t="s">
        <v>189</v>
      </c>
      <c r="BE94" s="203">
        <f>IF(N94="základní",J94,0)</f>
        <v>0</v>
      </c>
      <c r="BF94" s="203">
        <f>IF(N94="snížená",J94,0)</f>
        <v>0</v>
      </c>
      <c r="BG94" s="203">
        <f>IF(N94="zákl. přenesená",J94,0)</f>
        <v>0</v>
      </c>
      <c r="BH94" s="203">
        <f>IF(N94="sníž. přenesená",J94,0)</f>
        <v>0</v>
      </c>
      <c r="BI94" s="203">
        <f>IF(N94="nulová",J94,0)</f>
        <v>0</v>
      </c>
      <c r="BJ94" s="19" t="s">
        <v>40</v>
      </c>
      <c r="BK94" s="203">
        <f>ROUND(I94*H94,2)</f>
        <v>0</v>
      </c>
      <c r="BL94" s="19" t="s">
        <v>1259</v>
      </c>
      <c r="BM94" s="202" t="s">
        <v>1280</v>
      </c>
    </row>
    <row r="95" spans="1:65" s="2" customFormat="1" ht="21.75" customHeight="1">
      <c r="A95" s="37"/>
      <c r="B95" s="38"/>
      <c r="C95" s="191" t="s">
        <v>237</v>
      </c>
      <c r="D95" s="191" t="s">
        <v>191</v>
      </c>
      <c r="E95" s="192" t="s">
        <v>1281</v>
      </c>
      <c r="F95" s="193" t="s">
        <v>1282</v>
      </c>
      <c r="G95" s="194" t="s">
        <v>1258</v>
      </c>
      <c r="H95" s="195">
        <v>1</v>
      </c>
      <c r="I95" s="196"/>
      <c r="J95" s="197">
        <f>ROUND(I95*H95,2)</f>
        <v>0</v>
      </c>
      <c r="K95" s="193" t="s">
        <v>195</v>
      </c>
      <c r="L95" s="42"/>
      <c r="M95" s="198" t="s">
        <v>32</v>
      </c>
      <c r="N95" s="199" t="s">
        <v>52</v>
      </c>
      <c r="O95" s="67"/>
      <c r="P95" s="200">
        <f>O95*H95</f>
        <v>0</v>
      </c>
      <c r="Q95" s="200">
        <v>0</v>
      </c>
      <c r="R95" s="200">
        <f>Q95*H95</f>
        <v>0</v>
      </c>
      <c r="S95" s="200">
        <v>0</v>
      </c>
      <c r="T95" s="201">
        <f>S95*H95</f>
        <v>0</v>
      </c>
      <c r="U95" s="37"/>
      <c r="V95" s="37"/>
      <c r="W95" s="37"/>
      <c r="X95" s="37"/>
      <c r="Y95" s="37"/>
      <c r="Z95" s="37"/>
      <c r="AA95" s="37"/>
      <c r="AB95" s="37"/>
      <c r="AC95" s="37"/>
      <c r="AD95" s="37"/>
      <c r="AE95" s="37"/>
      <c r="AR95" s="202" t="s">
        <v>1259</v>
      </c>
      <c r="AT95" s="202" t="s">
        <v>191</v>
      </c>
      <c r="AU95" s="202" t="s">
        <v>90</v>
      </c>
      <c r="AY95" s="19" t="s">
        <v>189</v>
      </c>
      <c r="BE95" s="203">
        <f>IF(N95="základní",J95,0)</f>
        <v>0</v>
      </c>
      <c r="BF95" s="203">
        <f>IF(N95="snížená",J95,0)</f>
        <v>0</v>
      </c>
      <c r="BG95" s="203">
        <f>IF(N95="zákl. přenesená",J95,0)</f>
        <v>0</v>
      </c>
      <c r="BH95" s="203">
        <f>IF(N95="sníž. přenesená",J95,0)</f>
        <v>0</v>
      </c>
      <c r="BI95" s="203">
        <f>IF(N95="nulová",J95,0)</f>
        <v>0</v>
      </c>
      <c r="BJ95" s="19" t="s">
        <v>40</v>
      </c>
      <c r="BK95" s="203">
        <f>ROUND(I95*H95,2)</f>
        <v>0</v>
      </c>
      <c r="BL95" s="19" t="s">
        <v>1259</v>
      </c>
      <c r="BM95" s="202" t="s">
        <v>1283</v>
      </c>
    </row>
    <row r="96" spans="1:65" s="2" customFormat="1" ht="21.75" customHeight="1">
      <c r="A96" s="37"/>
      <c r="B96" s="38"/>
      <c r="C96" s="191" t="s">
        <v>242</v>
      </c>
      <c r="D96" s="191" t="s">
        <v>191</v>
      </c>
      <c r="E96" s="192" t="s">
        <v>1284</v>
      </c>
      <c r="F96" s="193" t="s">
        <v>1285</v>
      </c>
      <c r="G96" s="194" t="s">
        <v>1258</v>
      </c>
      <c r="H96" s="195">
        <v>1</v>
      </c>
      <c r="I96" s="196"/>
      <c r="J96" s="197">
        <f>ROUND(I96*H96,2)</f>
        <v>0</v>
      </c>
      <c r="K96" s="193" t="s">
        <v>195</v>
      </c>
      <c r="L96" s="42"/>
      <c r="M96" s="198" t="s">
        <v>32</v>
      </c>
      <c r="N96" s="199" t="s">
        <v>52</v>
      </c>
      <c r="O96" s="67"/>
      <c r="P96" s="200">
        <f>O96*H96</f>
        <v>0</v>
      </c>
      <c r="Q96" s="200">
        <v>0</v>
      </c>
      <c r="R96" s="200">
        <f>Q96*H96</f>
        <v>0</v>
      </c>
      <c r="S96" s="200">
        <v>0</v>
      </c>
      <c r="T96" s="201">
        <f>S96*H96</f>
        <v>0</v>
      </c>
      <c r="U96" s="37"/>
      <c r="V96" s="37"/>
      <c r="W96" s="37"/>
      <c r="X96" s="37"/>
      <c r="Y96" s="37"/>
      <c r="Z96" s="37"/>
      <c r="AA96" s="37"/>
      <c r="AB96" s="37"/>
      <c r="AC96" s="37"/>
      <c r="AD96" s="37"/>
      <c r="AE96" s="37"/>
      <c r="AR96" s="202" t="s">
        <v>1259</v>
      </c>
      <c r="AT96" s="202" t="s">
        <v>191</v>
      </c>
      <c r="AU96" s="202" t="s">
        <v>90</v>
      </c>
      <c r="AY96" s="19" t="s">
        <v>189</v>
      </c>
      <c r="BE96" s="203">
        <f>IF(N96="základní",J96,0)</f>
        <v>0</v>
      </c>
      <c r="BF96" s="203">
        <f>IF(N96="snížená",J96,0)</f>
        <v>0</v>
      </c>
      <c r="BG96" s="203">
        <f>IF(N96="zákl. přenesená",J96,0)</f>
        <v>0</v>
      </c>
      <c r="BH96" s="203">
        <f>IF(N96="sníž. přenesená",J96,0)</f>
        <v>0</v>
      </c>
      <c r="BI96" s="203">
        <f>IF(N96="nulová",J96,0)</f>
        <v>0</v>
      </c>
      <c r="BJ96" s="19" t="s">
        <v>40</v>
      </c>
      <c r="BK96" s="203">
        <f>ROUND(I96*H96,2)</f>
        <v>0</v>
      </c>
      <c r="BL96" s="19" t="s">
        <v>1259</v>
      </c>
      <c r="BM96" s="202" t="s">
        <v>1286</v>
      </c>
    </row>
    <row r="97" spans="1:65" s="2" customFormat="1" ht="21.75" customHeight="1">
      <c r="A97" s="37"/>
      <c r="B97" s="38"/>
      <c r="C97" s="191" t="s">
        <v>249</v>
      </c>
      <c r="D97" s="191" t="s">
        <v>191</v>
      </c>
      <c r="E97" s="192" t="s">
        <v>1287</v>
      </c>
      <c r="F97" s="193" t="s">
        <v>1288</v>
      </c>
      <c r="G97" s="194" t="s">
        <v>1258</v>
      </c>
      <c r="H97" s="195">
        <v>1</v>
      </c>
      <c r="I97" s="196"/>
      <c r="J97" s="197">
        <f>ROUND(I97*H97,2)</f>
        <v>0</v>
      </c>
      <c r="K97" s="193" t="s">
        <v>195</v>
      </c>
      <c r="L97" s="42"/>
      <c r="M97" s="198" t="s">
        <v>32</v>
      </c>
      <c r="N97" s="199" t="s">
        <v>52</v>
      </c>
      <c r="O97" s="67"/>
      <c r="P97" s="200">
        <f>O97*H97</f>
        <v>0</v>
      </c>
      <c r="Q97" s="200">
        <v>0</v>
      </c>
      <c r="R97" s="200">
        <f>Q97*H97</f>
        <v>0</v>
      </c>
      <c r="S97" s="200">
        <v>0</v>
      </c>
      <c r="T97" s="201">
        <f>S97*H97</f>
        <v>0</v>
      </c>
      <c r="U97" s="37"/>
      <c r="V97" s="37"/>
      <c r="W97" s="37"/>
      <c r="X97" s="37"/>
      <c r="Y97" s="37"/>
      <c r="Z97" s="37"/>
      <c r="AA97" s="37"/>
      <c r="AB97" s="37"/>
      <c r="AC97" s="37"/>
      <c r="AD97" s="37"/>
      <c r="AE97" s="37"/>
      <c r="AR97" s="202" t="s">
        <v>1259</v>
      </c>
      <c r="AT97" s="202" t="s">
        <v>191</v>
      </c>
      <c r="AU97" s="202" t="s">
        <v>90</v>
      </c>
      <c r="AY97" s="19" t="s">
        <v>189</v>
      </c>
      <c r="BE97" s="203">
        <f>IF(N97="základní",J97,0)</f>
        <v>0</v>
      </c>
      <c r="BF97" s="203">
        <f>IF(N97="snížená",J97,0)</f>
        <v>0</v>
      </c>
      <c r="BG97" s="203">
        <f>IF(N97="zákl. přenesená",J97,0)</f>
        <v>0</v>
      </c>
      <c r="BH97" s="203">
        <f>IF(N97="sníž. přenesená",J97,0)</f>
        <v>0</v>
      </c>
      <c r="BI97" s="203">
        <f>IF(N97="nulová",J97,0)</f>
        <v>0</v>
      </c>
      <c r="BJ97" s="19" t="s">
        <v>40</v>
      </c>
      <c r="BK97" s="203">
        <f>ROUND(I97*H97,2)</f>
        <v>0</v>
      </c>
      <c r="BL97" s="19" t="s">
        <v>1259</v>
      </c>
      <c r="BM97" s="202" t="s">
        <v>1289</v>
      </c>
    </row>
    <row r="98" spans="1:65" s="12" customFormat="1" ht="22.8" customHeight="1">
      <c r="B98" s="175"/>
      <c r="C98" s="176"/>
      <c r="D98" s="177" t="s">
        <v>80</v>
      </c>
      <c r="E98" s="189" t="s">
        <v>1290</v>
      </c>
      <c r="F98" s="189" t="s">
        <v>1291</v>
      </c>
      <c r="G98" s="176"/>
      <c r="H98" s="176"/>
      <c r="I98" s="179"/>
      <c r="J98" s="190">
        <f>BK98</f>
        <v>0</v>
      </c>
      <c r="K98" s="176"/>
      <c r="L98" s="181"/>
      <c r="M98" s="182"/>
      <c r="N98" s="183"/>
      <c r="O98" s="183"/>
      <c r="P98" s="184">
        <f>SUM(P99:P103)</f>
        <v>0</v>
      </c>
      <c r="Q98" s="183"/>
      <c r="R98" s="184">
        <f>SUM(R99:R103)</f>
        <v>0</v>
      </c>
      <c r="S98" s="183"/>
      <c r="T98" s="185">
        <f>SUM(T99:T103)</f>
        <v>0</v>
      </c>
      <c r="AR98" s="186" t="s">
        <v>220</v>
      </c>
      <c r="AT98" s="187" t="s">
        <v>80</v>
      </c>
      <c r="AU98" s="187" t="s">
        <v>40</v>
      </c>
      <c r="AY98" s="186" t="s">
        <v>189</v>
      </c>
      <c r="BK98" s="188">
        <f>SUM(BK99:BK103)</f>
        <v>0</v>
      </c>
    </row>
    <row r="99" spans="1:65" s="2" customFormat="1" ht="16.5" customHeight="1">
      <c r="A99" s="37"/>
      <c r="B99" s="38"/>
      <c r="C99" s="191" t="s">
        <v>254</v>
      </c>
      <c r="D99" s="191" t="s">
        <v>191</v>
      </c>
      <c r="E99" s="192" t="s">
        <v>1292</v>
      </c>
      <c r="F99" s="193" t="s">
        <v>1293</v>
      </c>
      <c r="G99" s="194" t="s">
        <v>1258</v>
      </c>
      <c r="H99" s="195">
        <v>1</v>
      </c>
      <c r="I99" s="196"/>
      <c r="J99" s="197">
        <f>ROUND(I99*H99,2)</f>
        <v>0</v>
      </c>
      <c r="K99" s="193" t="s">
        <v>195</v>
      </c>
      <c r="L99" s="42"/>
      <c r="M99" s="198" t="s">
        <v>32</v>
      </c>
      <c r="N99" s="199" t="s">
        <v>52</v>
      </c>
      <c r="O99" s="67"/>
      <c r="P99" s="200">
        <f>O99*H99</f>
        <v>0</v>
      </c>
      <c r="Q99" s="200">
        <v>0</v>
      </c>
      <c r="R99" s="200">
        <f>Q99*H99</f>
        <v>0</v>
      </c>
      <c r="S99" s="200">
        <v>0</v>
      </c>
      <c r="T99" s="201">
        <f>S99*H99</f>
        <v>0</v>
      </c>
      <c r="U99" s="37"/>
      <c r="V99" s="37"/>
      <c r="W99" s="37"/>
      <c r="X99" s="37"/>
      <c r="Y99" s="37"/>
      <c r="Z99" s="37"/>
      <c r="AA99" s="37"/>
      <c r="AB99" s="37"/>
      <c r="AC99" s="37"/>
      <c r="AD99" s="37"/>
      <c r="AE99" s="37"/>
      <c r="AR99" s="202" t="s">
        <v>1259</v>
      </c>
      <c r="AT99" s="202" t="s">
        <v>191</v>
      </c>
      <c r="AU99" s="202" t="s">
        <v>90</v>
      </c>
      <c r="AY99" s="19" t="s">
        <v>189</v>
      </c>
      <c r="BE99" s="203">
        <f>IF(N99="základní",J99,0)</f>
        <v>0</v>
      </c>
      <c r="BF99" s="203">
        <f>IF(N99="snížená",J99,0)</f>
        <v>0</v>
      </c>
      <c r="BG99" s="203">
        <f>IF(N99="zákl. přenesená",J99,0)</f>
        <v>0</v>
      </c>
      <c r="BH99" s="203">
        <f>IF(N99="sníž. přenesená",J99,0)</f>
        <v>0</v>
      </c>
      <c r="BI99" s="203">
        <f>IF(N99="nulová",J99,0)</f>
        <v>0</v>
      </c>
      <c r="BJ99" s="19" t="s">
        <v>40</v>
      </c>
      <c r="BK99" s="203">
        <f>ROUND(I99*H99,2)</f>
        <v>0</v>
      </c>
      <c r="BL99" s="19" t="s">
        <v>1259</v>
      </c>
      <c r="BM99" s="202" t="s">
        <v>1294</v>
      </c>
    </row>
    <row r="100" spans="1:65" s="2" customFormat="1" ht="21.75" customHeight="1">
      <c r="A100" s="37"/>
      <c r="B100" s="38"/>
      <c r="C100" s="191" t="s">
        <v>259</v>
      </c>
      <c r="D100" s="191" t="s">
        <v>191</v>
      </c>
      <c r="E100" s="192" t="s">
        <v>1295</v>
      </c>
      <c r="F100" s="193" t="s">
        <v>1296</v>
      </c>
      <c r="G100" s="194" t="s">
        <v>1258</v>
      </c>
      <c r="H100" s="195">
        <v>1</v>
      </c>
      <c r="I100" s="196"/>
      <c r="J100" s="197">
        <f>ROUND(I100*H100,2)</f>
        <v>0</v>
      </c>
      <c r="K100" s="193" t="s">
        <v>195</v>
      </c>
      <c r="L100" s="42"/>
      <c r="M100" s="198" t="s">
        <v>32</v>
      </c>
      <c r="N100" s="199" t="s">
        <v>52</v>
      </c>
      <c r="O100" s="67"/>
      <c r="P100" s="200">
        <f>O100*H100</f>
        <v>0</v>
      </c>
      <c r="Q100" s="200">
        <v>0</v>
      </c>
      <c r="R100" s="200">
        <f>Q100*H100</f>
        <v>0</v>
      </c>
      <c r="S100" s="200">
        <v>0</v>
      </c>
      <c r="T100" s="201">
        <f>S100*H100</f>
        <v>0</v>
      </c>
      <c r="U100" s="37"/>
      <c r="V100" s="37"/>
      <c r="W100" s="37"/>
      <c r="X100" s="37"/>
      <c r="Y100" s="37"/>
      <c r="Z100" s="37"/>
      <c r="AA100" s="37"/>
      <c r="AB100" s="37"/>
      <c r="AC100" s="37"/>
      <c r="AD100" s="37"/>
      <c r="AE100" s="37"/>
      <c r="AR100" s="202" t="s">
        <v>1259</v>
      </c>
      <c r="AT100" s="202" t="s">
        <v>191</v>
      </c>
      <c r="AU100" s="202" t="s">
        <v>90</v>
      </c>
      <c r="AY100" s="19" t="s">
        <v>189</v>
      </c>
      <c r="BE100" s="203">
        <f>IF(N100="základní",J100,0)</f>
        <v>0</v>
      </c>
      <c r="BF100" s="203">
        <f>IF(N100="snížená",J100,0)</f>
        <v>0</v>
      </c>
      <c r="BG100" s="203">
        <f>IF(N100="zákl. přenesená",J100,0)</f>
        <v>0</v>
      </c>
      <c r="BH100" s="203">
        <f>IF(N100="sníž. přenesená",J100,0)</f>
        <v>0</v>
      </c>
      <c r="BI100" s="203">
        <f>IF(N100="nulová",J100,0)</f>
        <v>0</v>
      </c>
      <c r="BJ100" s="19" t="s">
        <v>40</v>
      </c>
      <c r="BK100" s="203">
        <f>ROUND(I100*H100,2)</f>
        <v>0</v>
      </c>
      <c r="BL100" s="19" t="s">
        <v>1259</v>
      </c>
      <c r="BM100" s="202" t="s">
        <v>1297</v>
      </c>
    </row>
    <row r="101" spans="1:65" s="2" customFormat="1" ht="21.75" customHeight="1">
      <c r="A101" s="37"/>
      <c r="B101" s="38"/>
      <c r="C101" s="191" t="s">
        <v>266</v>
      </c>
      <c r="D101" s="191" t="s">
        <v>191</v>
      </c>
      <c r="E101" s="192" t="s">
        <v>1298</v>
      </c>
      <c r="F101" s="193" t="s">
        <v>1299</v>
      </c>
      <c r="G101" s="194" t="s">
        <v>1258</v>
      </c>
      <c r="H101" s="195">
        <v>1</v>
      </c>
      <c r="I101" s="196"/>
      <c r="J101" s="197">
        <f>ROUND(I101*H101,2)</f>
        <v>0</v>
      </c>
      <c r="K101" s="193" t="s">
        <v>195</v>
      </c>
      <c r="L101" s="42"/>
      <c r="M101" s="198" t="s">
        <v>32</v>
      </c>
      <c r="N101" s="199" t="s">
        <v>52</v>
      </c>
      <c r="O101" s="67"/>
      <c r="P101" s="200">
        <f>O101*H101</f>
        <v>0</v>
      </c>
      <c r="Q101" s="200">
        <v>0</v>
      </c>
      <c r="R101" s="200">
        <f>Q101*H101</f>
        <v>0</v>
      </c>
      <c r="S101" s="200">
        <v>0</v>
      </c>
      <c r="T101" s="201">
        <f>S101*H101</f>
        <v>0</v>
      </c>
      <c r="U101" s="37"/>
      <c r="V101" s="37"/>
      <c r="W101" s="37"/>
      <c r="X101" s="37"/>
      <c r="Y101" s="37"/>
      <c r="Z101" s="37"/>
      <c r="AA101" s="37"/>
      <c r="AB101" s="37"/>
      <c r="AC101" s="37"/>
      <c r="AD101" s="37"/>
      <c r="AE101" s="37"/>
      <c r="AR101" s="202" t="s">
        <v>1259</v>
      </c>
      <c r="AT101" s="202" t="s">
        <v>191</v>
      </c>
      <c r="AU101" s="202" t="s">
        <v>90</v>
      </c>
      <c r="AY101" s="19" t="s">
        <v>189</v>
      </c>
      <c r="BE101" s="203">
        <f>IF(N101="základní",J101,0)</f>
        <v>0</v>
      </c>
      <c r="BF101" s="203">
        <f>IF(N101="snížená",J101,0)</f>
        <v>0</v>
      </c>
      <c r="BG101" s="203">
        <f>IF(N101="zákl. přenesená",J101,0)</f>
        <v>0</v>
      </c>
      <c r="BH101" s="203">
        <f>IF(N101="sníž. přenesená",J101,0)</f>
        <v>0</v>
      </c>
      <c r="BI101" s="203">
        <f>IF(N101="nulová",J101,0)</f>
        <v>0</v>
      </c>
      <c r="BJ101" s="19" t="s">
        <v>40</v>
      </c>
      <c r="BK101" s="203">
        <f>ROUND(I101*H101,2)</f>
        <v>0</v>
      </c>
      <c r="BL101" s="19" t="s">
        <v>1259</v>
      </c>
      <c r="BM101" s="202" t="s">
        <v>1300</v>
      </c>
    </row>
    <row r="102" spans="1:65" s="2" customFormat="1" ht="16.5" customHeight="1">
      <c r="A102" s="37"/>
      <c r="B102" s="38"/>
      <c r="C102" s="191" t="s">
        <v>274</v>
      </c>
      <c r="D102" s="191" t="s">
        <v>191</v>
      </c>
      <c r="E102" s="192" t="s">
        <v>1301</v>
      </c>
      <c r="F102" s="193" t="s">
        <v>1302</v>
      </c>
      <c r="G102" s="194" t="s">
        <v>1258</v>
      </c>
      <c r="H102" s="195">
        <v>1</v>
      </c>
      <c r="I102" s="196"/>
      <c r="J102" s="197">
        <f>ROUND(I102*H102,2)</f>
        <v>0</v>
      </c>
      <c r="K102" s="193" t="s">
        <v>195</v>
      </c>
      <c r="L102" s="42"/>
      <c r="M102" s="198" t="s">
        <v>32</v>
      </c>
      <c r="N102" s="199" t="s">
        <v>52</v>
      </c>
      <c r="O102" s="67"/>
      <c r="P102" s="200">
        <f>O102*H102</f>
        <v>0</v>
      </c>
      <c r="Q102" s="200">
        <v>0</v>
      </c>
      <c r="R102" s="200">
        <f>Q102*H102</f>
        <v>0</v>
      </c>
      <c r="S102" s="200">
        <v>0</v>
      </c>
      <c r="T102" s="201">
        <f>S102*H102</f>
        <v>0</v>
      </c>
      <c r="U102" s="37"/>
      <c r="V102" s="37"/>
      <c r="W102" s="37"/>
      <c r="X102" s="37"/>
      <c r="Y102" s="37"/>
      <c r="Z102" s="37"/>
      <c r="AA102" s="37"/>
      <c r="AB102" s="37"/>
      <c r="AC102" s="37"/>
      <c r="AD102" s="37"/>
      <c r="AE102" s="37"/>
      <c r="AR102" s="202" t="s">
        <v>1259</v>
      </c>
      <c r="AT102" s="202" t="s">
        <v>191</v>
      </c>
      <c r="AU102" s="202" t="s">
        <v>90</v>
      </c>
      <c r="AY102" s="19" t="s">
        <v>189</v>
      </c>
      <c r="BE102" s="203">
        <f>IF(N102="základní",J102,0)</f>
        <v>0</v>
      </c>
      <c r="BF102" s="203">
        <f>IF(N102="snížená",J102,0)</f>
        <v>0</v>
      </c>
      <c r="BG102" s="203">
        <f>IF(N102="zákl. přenesená",J102,0)</f>
        <v>0</v>
      </c>
      <c r="BH102" s="203">
        <f>IF(N102="sníž. přenesená",J102,0)</f>
        <v>0</v>
      </c>
      <c r="BI102" s="203">
        <f>IF(N102="nulová",J102,0)</f>
        <v>0</v>
      </c>
      <c r="BJ102" s="19" t="s">
        <v>40</v>
      </c>
      <c r="BK102" s="203">
        <f>ROUND(I102*H102,2)</f>
        <v>0</v>
      </c>
      <c r="BL102" s="19" t="s">
        <v>1259</v>
      </c>
      <c r="BM102" s="202" t="s">
        <v>1303</v>
      </c>
    </row>
    <row r="103" spans="1:65" s="2" customFormat="1" ht="21.75" customHeight="1">
      <c r="A103" s="37"/>
      <c r="B103" s="38"/>
      <c r="C103" s="191" t="s">
        <v>8</v>
      </c>
      <c r="D103" s="191" t="s">
        <v>191</v>
      </c>
      <c r="E103" s="192" t="s">
        <v>1304</v>
      </c>
      <c r="F103" s="193" t="s">
        <v>1305</v>
      </c>
      <c r="G103" s="194" t="s">
        <v>1258</v>
      </c>
      <c r="H103" s="195">
        <v>1</v>
      </c>
      <c r="I103" s="196"/>
      <c r="J103" s="197">
        <f>ROUND(I103*H103,2)</f>
        <v>0</v>
      </c>
      <c r="K103" s="193" t="s">
        <v>195</v>
      </c>
      <c r="L103" s="42"/>
      <c r="M103" s="198" t="s">
        <v>32</v>
      </c>
      <c r="N103" s="199" t="s">
        <v>52</v>
      </c>
      <c r="O103" s="67"/>
      <c r="P103" s="200">
        <f>O103*H103</f>
        <v>0</v>
      </c>
      <c r="Q103" s="200">
        <v>0</v>
      </c>
      <c r="R103" s="200">
        <f>Q103*H103</f>
        <v>0</v>
      </c>
      <c r="S103" s="200">
        <v>0</v>
      </c>
      <c r="T103" s="201">
        <f>S103*H103</f>
        <v>0</v>
      </c>
      <c r="U103" s="37"/>
      <c r="V103" s="37"/>
      <c r="W103" s="37"/>
      <c r="X103" s="37"/>
      <c r="Y103" s="37"/>
      <c r="Z103" s="37"/>
      <c r="AA103" s="37"/>
      <c r="AB103" s="37"/>
      <c r="AC103" s="37"/>
      <c r="AD103" s="37"/>
      <c r="AE103" s="37"/>
      <c r="AR103" s="202" t="s">
        <v>1259</v>
      </c>
      <c r="AT103" s="202" t="s">
        <v>191</v>
      </c>
      <c r="AU103" s="202" t="s">
        <v>90</v>
      </c>
      <c r="AY103" s="19" t="s">
        <v>189</v>
      </c>
      <c r="BE103" s="203">
        <f>IF(N103="základní",J103,0)</f>
        <v>0</v>
      </c>
      <c r="BF103" s="203">
        <f>IF(N103="snížená",J103,0)</f>
        <v>0</v>
      </c>
      <c r="BG103" s="203">
        <f>IF(N103="zákl. přenesená",J103,0)</f>
        <v>0</v>
      </c>
      <c r="BH103" s="203">
        <f>IF(N103="sníž. přenesená",J103,0)</f>
        <v>0</v>
      </c>
      <c r="BI103" s="203">
        <f>IF(N103="nulová",J103,0)</f>
        <v>0</v>
      </c>
      <c r="BJ103" s="19" t="s">
        <v>40</v>
      </c>
      <c r="BK103" s="203">
        <f>ROUND(I103*H103,2)</f>
        <v>0</v>
      </c>
      <c r="BL103" s="19" t="s">
        <v>1259</v>
      </c>
      <c r="BM103" s="202" t="s">
        <v>1306</v>
      </c>
    </row>
    <row r="104" spans="1:65" s="12" customFormat="1" ht="22.8" customHeight="1">
      <c r="B104" s="175"/>
      <c r="C104" s="176"/>
      <c r="D104" s="177" t="s">
        <v>80</v>
      </c>
      <c r="E104" s="189" t="s">
        <v>1307</v>
      </c>
      <c r="F104" s="189" t="s">
        <v>1308</v>
      </c>
      <c r="G104" s="176"/>
      <c r="H104" s="176"/>
      <c r="I104" s="179"/>
      <c r="J104" s="190">
        <f>BK104</f>
        <v>0</v>
      </c>
      <c r="K104" s="176"/>
      <c r="L104" s="181"/>
      <c r="M104" s="182"/>
      <c r="N104" s="183"/>
      <c r="O104" s="183"/>
      <c r="P104" s="184">
        <f>P105</f>
        <v>0</v>
      </c>
      <c r="Q104" s="183"/>
      <c r="R104" s="184">
        <f>R105</f>
        <v>0</v>
      </c>
      <c r="S104" s="183"/>
      <c r="T104" s="185">
        <f>T105</f>
        <v>0</v>
      </c>
      <c r="AR104" s="186" t="s">
        <v>220</v>
      </c>
      <c r="AT104" s="187" t="s">
        <v>80</v>
      </c>
      <c r="AU104" s="187" t="s">
        <v>40</v>
      </c>
      <c r="AY104" s="186" t="s">
        <v>189</v>
      </c>
      <c r="BK104" s="188">
        <f>BK105</f>
        <v>0</v>
      </c>
    </row>
    <row r="105" spans="1:65" s="2" customFormat="1" ht="21.75" customHeight="1">
      <c r="A105" s="37"/>
      <c r="B105" s="38"/>
      <c r="C105" s="191" t="s">
        <v>285</v>
      </c>
      <c r="D105" s="191" t="s">
        <v>191</v>
      </c>
      <c r="E105" s="192" t="s">
        <v>1309</v>
      </c>
      <c r="F105" s="193" t="s">
        <v>1310</v>
      </c>
      <c r="G105" s="194" t="s">
        <v>1258</v>
      </c>
      <c r="H105" s="195">
        <v>1</v>
      </c>
      <c r="I105" s="196"/>
      <c r="J105" s="197">
        <f>ROUND(I105*H105,2)</f>
        <v>0</v>
      </c>
      <c r="K105" s="193" t="s">
        <v>195</v>
      </c>
      <c r="L105" s="42"/>
      <c r="M105" s="265" t="s">
        <v>32</v>
      </c>
      <c r="N105" s="266" t="s">
        <v>52</v>
      </c>
      <c r="O105" s="267"/>
      <c r="P105" s="268">
        <f>O105*H105</f>
        <v>0</v>
      </c>
      <c r="Q105" s="268">
        <v>0</v>
      </c>
      <c r="R105" s="268">
        <f>Q105*H105</f>
        <v>0</v>
      </c>
      <c r="S105" s="268">
        <v>0</v>
      </c>
      <c r="T105" s="269">
        <f>S105*H105</f>
        <v>0</v>
      </c>
      <c r="U105" s="37"/>
      <c r="V105" s="37"/>
      <c r="W105" s="37"/>
      <c r="X105" s="37"/>
      <c r="Y105" s="37"/>
      <c r="Z105" s="37"/>
      <c r="AA105" s="37"/>
      <c r="AB105" s="37"/>
      <c r="AC105" s="37"/>
      <c r="AD105" s="37"/>
      <c r="AE105" s="37"/>
      <c r="AR105" s="202" t="s">
        <v>1259</v>
      </c>
      <c r="AT105" s="202" t="s">
        <v>191</v>
      </c>
      <c r="AU105" s="202" t="s">
        <v>90</v>
      </c>
      <c r="AY105" s="19" t="s">
        <v>189</v>
      </c>
      <c r="BE105" s="203">
        <f>IF(N105="základní",J105,0)</f>
        <v>0</v>
      </c>
      <c r="BF105" s="203">
        <f>IF(N105="snížená",J105,0)</f>
        <v>0</v>
      </c>
      <c r="BG105" s="203">
        <f>IF(N105="zákl. přenesená",J105,0)</f>
        <v>0</v>
      </c>
      <c r="BH105" s="203">
        <f>IF(N105="sníž. přenesená",J105,0)</f>
        <v>0</v>
      </c>
      <c r="BI105" s="203">
        <f>IF(N105="nulová",J105,0)</f>
        <v>0</v>
      </c>
      <c r="BJ105" s="19" t="s">
        <v>40</v>
      </c>
      <c r="BK105" s="203">
        <f>ROUND(I105*H105,2)</f>
        <v>0</v>
      </c>
      <c r="BL105" s="19" t="s">
        <v>1259</v>
      </c>
      <c r="BM105" s="202" t="s">
        <v>1311</v>
      </c>
    </row>
    <row r="106" spans="1:65" s="2" customFormat="1" ht="6.9" customHeight="1">
      <c r="A106" s="37"/>
      <c r="B106" s="50"/>
      <c r="C106" s="51"/>
      <c r="D106" s="51"/>
      <c r="E106" s="51"/>
      <c r="F106" s="51"/>
      <c r="G106" s="51"/>
      <c r="H106" s="51"/>
      <c r="I106" s="140"/>
      <c r="J106" s="51"/>
      <c r="K106" s="51"/>
      <c r="L106" s="42"/>
      <c r="M106" s="37"/>
      <c r="O106" s="37"/>
      <c r="P106" s="37"/>
      <c r="Q106" s="37"/>
      <c r="R106" s="37"/>
      <c r="S106" s="37"/>
      <c r="T106" s="37"/>
      <c r="U106" s="37"/>
      <c r="V106" s="37"/>
      <c r="W106" s="37"/>
      <c r="X106" s="37"/>
      <c r="Y106" s="37"/>
      <c r="Z106" s="37"/>
      <c r="AA106" s="37"/>
      <c r="AB106" s="37"/>
      <c r="AC106" s="37"/>
      <c r="AD106" s="37"/>
      <c r="AE106" s="37"/>
    </row>
  </sheetData>
  <sheetProtection algorithmName="SHA-512" hashValue="F6cKAyOH01a/Au1kHe+hwO9DNNSXT0ByeFa7pztC5HFLKpAkD2nytYRC5XnFSk8HwrkNEG9UpO7DQ/nQNYIwPg==" saltValue="nKgHlVqrdQtfXAt7SWtmHzkxnHWBR9kCI9EFgnXzEmbjiu/kHdHseTZ3d7OMZf9HOFT5sb7jcPOJiXoPjVliKg==" spinCount="100000" sheet="1" objects="1" scenarios="1" formatColumns="0" formatRows="0" autoFilter="0"/>
  <autoFilter ref="C83:K105" xr:uid="{00000000-0009-0000-0000-000003000000}"/>
  <mergeCells count="9">
    <mergeCell ref="E50:H50"/>
    <mergeCell ref="E74:H74"/>
    <mergeCell ref="E76:H76"/>
    <mergeCell ref="L2:V2"/>
    <mergeCell ref="E7:H7"/>
    <mergeCell ref="E9:H9"/>
    <mergeCell ref="E18:H18"/>
    <mergeCell ref="E27:H27"/>
    <mergeCell ref="E48:H48"/>
  </mergeCells>
  <pageMargins left="0.39370078740157483" right="0.39370078740157483" top="0.39370078740157483" bottom="0.39370078740157483" header="0" footer="0"/>
  <pageSetup paperSize="9" scale="86" fitToHeight="100" orientation="landscape" blackAndWhite="1" r:id="rId1"/>
  <headerFooter>
    <oddHeader>&amp;LBENEŠOV - DOPRAVNÍ OPATŘENÍ U NÁDRAŽÍ (MĚSTO-SFDI-UNATELNÉ NÁKLADY)&amp;CDOPAS s.r.o.&amp;RPOLOŽKOVÝ VÝKAZ VÝMĚR</oddHeader>
    <oddFooter>&amp;LVON - Vedlejší a ostatní náklady&amp;CStrana &amp;P z &amp;N&amp;RPoložkový soupis prací</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69"/>
  <sheetViews>
    <sheetView showGridLines="0" tabSelected="1" workbookViewId="0"/>
  </sheetViews>
  <sheetFormatPr defaultRowHeight="14.4"/>
  <cols>
    <col min="1" max="1" width="8.28515625" style="1" customWidth="1"/>
    <col min="2" max="2" width="1.7109375" style="1" customWidth="1"/>
    <col min="3" max="3" width="25" style="1" customWidth="1"/>
    <col min="4" max="4" width="130.85546875" style="1" customWidth="1"/>
    <col min="5" max="5" width="13.28515625" style="1" customWidth="1"/>
    <col min="6" max="6" width="20" style="1" customWidth="1"/>
    <col min="7" max="7" width="1.7109375" style="1" customWidth="1"/>
    <col min="8" max="8" width="8.28515625" style="1" customWidth="1"/>
  </cols>
  <sheetData>
    <row r="1" spans="1:8" s="1" customFormat="1" ht="11.25" customHeight="1"/>
    <row r="2" spans="1:8" s="1" customFormat="1" ht="36.9" customHeight="1"/>
    <row r="3" spans="1:8" s="1" customFormat="1" ht="6.9" customHeight="1">
      <c r="B3" s="106"/>
      <c r="C3" s="107"/>
      <c r="D3" s="107"/>
      <c r="E3" s="107"/>
      <c r="F3" s="107"/>
      <c r="G3" s="107"/>
      <c r="H3" s="22"/>
    </row>
    <row r="4" spans="1:8" s="1" customFormat="1" ht="24.9" customHeight="1">
      <c r="B4" s="22"/>
      <c r="C4" s="109" t="s">
        <v>1312</v>
      </c>
      <c r="H4" s="22"/>
    </row>
    <row r="5" spans="1:8" s="1" customFormat="1" ht="12" customHeight="1">
      <c r="B5" s="22"/>
      <c r="C5" s="270" t="s">
        <v>13</v>
      </c>
      <c r="D5" s="408" t="s">
        <v>14</v>
      </c>
      <c r="E5" s="401"/>
      <c r="F5" s="401"/>
      <c r="H5" s="22"/>
    </row>
    <row r="6" spans="1:8" s="1" customFormat="1" ht="36.9" customHeight="1">
      <c r="B6" s="22"/>
      <c r="C6" s="271" t="s">
        <v>16</v>
      </c>
      <c r="D6" s="412" t="s">
        <v>17</v>
      </c>
      <c r="E6" s="401"/>
      <c r="F6" s="401"/>
      <c r="H6" s="22"/>
    </row>
    <row r="7" spans="1:8" s="1" customFormat="1" ht="16.5" customHeight="1">
      <c r="B7" s="22"/>
      <c r="C7" s="111" t="s">
        <v>24</v>
      </c>
      <c r="D7" s="116" t="str">
        <f>'Rekapitulace stavby'!AN8</f>
        <v>25. 9. 2019</v>
      </c>
      <c r="H7" s="22"/>
    </row>
    <row r="8" spans="1:8" s="2" customFormat="1" ht="10.8" customHeight="1">
      <c r="A8" s="37"/>
      <c r="B8" s="42"/>
      <c r="C8" s="37"/>
      <c r="D8" s="37"/>
      <c r="E8" s="37"/>
      <c r="F8" s="37"/>
      <c r="G8" s="37"/>
      <c r="H8" s="42"/>
    </row>
    <row r="9" spans="1:8" s="11" customFormat="1" ht="29.25" customHeight="1">
      <c r="A9" s="163"/>
      <c r="B9" s="272"/>
      <c r="C9" s="273" t="s">
        <v>62</v>
      </c>
      <c r="D9" s="274" t="s">
        <v>63</v>
      </c>
      <c r="E9" s="274" t="s">
        <v>176</v>
      </c>
      <c r="F9" s="275" t="s">
        <v>1313</v>
      </c>
      <c r="G9" s="163"/>
      <c r="H9" s="272"/>
    </row>
    <row r="10" spans="1:8" s="2" customFormat="1" ht="26.4" customHeight="1">
      <c r="A10" s="37"/>
      <c r="B10" s="42"/>
      <c r="C10" s="276" t="s">
        <v>1314</v>
      </c>
      <c r="D10" s="276" t="s">
        <v>87</v>
      </c>
      <c r="E10" s="37"/>
      <c r="F10" s="37"/>
      <c r="G10" s="37"/>
      <c r="H10" s="42"/>
    </row>
    <row r="11" spans="1:8" s="2" customFormat="1" ht="16.8" customHeight="1">
      <c r="A11" s="37"/>
      <c r="B11" s="42"/>
      <c r="C11" s="277" t="s">
        <v>97</v>
      </c>
      <c r="D11" s="278" t="s">
        <v>98</v>
      </c>
      <c r="E11" s="279" t="s">
        <v>99</v>
      </c>
      <c r="F11" s="280">
        <v>18.079999999999998</v>
      </c>
      <c r="G11" s="37"/>
      <c r="H11" s="42"/>
    </row>
    <row r="12" spans="1:8" s="2" customFormat="1" ht="16.8" customHeight="1">
      <c r="A12" s="37"/>
      <c r="B12" s="42"/>
      <c r="C12" s="281" t="s">
        <v>32</v>
      </c>
      <c r="D12" s="281" t="s">
        <v>1315</v>
      </c>
      <c r="E12" s="19" t="s">
        <v>32</v>
      </c>
      <c r="F12" s="282">
        <v>18.079999999999998</v>
      </c>
      <c r="G12" s="37"/>
      <c r="H12" s="42"/>
    </row>
    <row r="13" spans="1:8" s="2" customFormat="1" ht="16.8" customHeight="1">
      <c r="A13" s="37"/>
      <c r="B13" s="42"/>
      <c r="C13" s="283" t="s">
        <v>1316</v>
      </c>
      <c r="D13" s="37"/>
      <c r="E13" s="37"/>
      <c r="F13" s="37"/>
      <c r="G13" s="37"/>
      <c r="H13" s="42"/>
    </row>
    <row r="14" spans="1:8" s="2" customFormat="1" ht="16.8" customHeight="1">
      <c r="A14" s="37"/>
      <c r="B14" s="42"/>
      <c r="C14" s="281" t="s">
        <v>531</v>
      </c>
      <c r="D14" s="281" t="s">
        <v>1317</v>
      </c>
      <c r="E14" s="19" t="s">
        <v>281</v>
      </c>
      <c r="F14" s="282">
        <v>3.0710000000000002</v>
      </c>
      <c r="G14" s="37"/>
      <c r="H14" s="42"/>
    </row>
    <row r="15" spans="1:8" s="2" customFormat="1" ht="16.8" customHeight="1">
      <c r="A15" s="37"/>
      <c r="B15" s="42"/>
      <c r="C15" s="281" t="s">
        <v>539</v>
      </c>
      <c r="D15" s="281" t="s">
        <v>1318</v>
      </c>
      <c r="E15" s="19" t="s">
        <v>117</v>
      </c>
      <c r="F15" s="282">
        <v>31.64</v>
      </c>
      <c r="G15" s="37"/>
      <c r="H15" s="42"/>
    </row>
    <row r="16" spans="1:8" s="2" customFormat="1" ht="16.8" customHeight="1">
      <c r="A16" s="37"/>
      <c r="B16" s="42"/>
      <c r="C16" s="281" t="s">
        <v>551</v>
      </c>
      <c r="D16" s="281" t="s">
        <v>1319</v>
      </c>
      <c r="E16" s="19" t="s">
        <v>281</v>
      </c>
      <c r="F16" s="282">
        <v>0.72299999999999998</v>
      </c>
      <c r="G16" s="37"/>
      <c r="H16" s="42"/>
    </row>
    <row r="17" spans="1:8" s="2" customFormat="1" ht="16.8" customHeight="1">
      <c r="A17" s="37"/>
      <c r="B17" s="42"/>
      <c r="C17" s="281" t="s">
        <v>557</v>
      </c>
      <c r="D17" s="281" t="s">
        <v>1320</v>
      </c>
      <c r="E17" s="19" t="s">
        <v>99</v>
      </c>
      <c r="F17" s="282">
        <v>18.079999999999998</v>
      </c>
      <c r="G17" s="37"/>
      <c r="H17" s="42"/>
    </row>
    <row r="18" spans="1:8" s="2" customFormat="1" ht="16.8" customHeight="1">
      <c r="A18" s="37"/>
      <c r="B18" s="42"/>
      <c r="C18" s="281" t="s">
        <v>563</v>
      </c>
      <c r="D18" s="281" t="s">
        <v>564</v>
      </c>
      <c r="E18" s="19" t="s">
        <v>99</v>
      </c>
      <c r="F18" s="282">
        <v>18.079999999999998</v>
      </c>
      <c r="G18" s="37"/>
      <c r="H18" s="42"/>
    </row>
    <row r="19" spans="1:8" s="2" customFormat="1" ht="16.8" customHeight="1">
      <c r="A19" s="37"/>
      <c r="B19" s="42"/>
      <c r="C19" s="277" t="s">
        <v>102</v>
      </c>
      <c r="D19" s="278" t="s">
        <v>103</v>
      </c>
      <c r="E19" s="279" t="s">
        <v>99</v>
      </c>
      <c r="F19" s="280">
        <v>2.84</v>
      </c>
      <c r="G19" s="37"/>
      <c r="H19" s="42"/>
    </row>
    <row r="20" spans="1:8" s="2" customFormat="1" ht="16.8" customHeight="1">
      <c r="A20" s="37"/>
      <c r="B20" s="42"/>
      <c r="C20" s="281" t="s">
        <v>32</v>
      </c>
      <c r="D20" s="281" t="s">
        <v>1321</v>
      </c>
      <c r="E20" s="19" t="s">
        <v>32</v>
      </c>
      <c r="F20" s="282">
        <v>2.84</v>
      </c>
      <c r="G20" s="37"/>
      <c r="H20" s="42"/>
    </row>
    <row r="21" spans="1:8" s="2" customFormat="1" ht="16.8" customHeight="1">
      <c r="A21" s="37"/>
      <c r="B21" s="42"/>
      <c r="C21" s="283" t="s">
        <v>1316</v>
      </c>
      <c r="D21" s="37"/>
      <c r="E21" s="37"/>
      <c r="F21" s="37"/>
      <c r="G21" s="37"/>
      <c r="H21" s="42"/>
    </row>
    <row r="22" spans="1:8" s="2" customFormat="1" ht="16.8" customHeight="1">
      <c r="A22" s="37"/>
      <c r="B22" s="42"/>
      <c r="C22" s="281" t="s">
        <v>308</v>
      </c>
      <c r="D22" s="281" t="s">
        <v>1322</v>
      </c>
      <c r="E22" s="19" t="s">
        <v>281</v>
      </c>
      <c r="F22" s="282">
        <v>4.26</v>
      </c>
      <c r="G22" s="37"/>
      <c r="H22" s="42"/>
    </row>
    <row r="23" spans="1:8" s="2" customFormat="1" ht="16.8" customHeight="1">
      <c r="A23" s="37"/>
      <c r="B23" s="42"/>
      <c r="C23" s="281" t="s">
        <v>347</v>
      </c>
      <c r="D23" s="281" t="s">
        <v>1323</v>
      </c>
      <c r="E23" s="19" t="s">
        <v>117</v>
      </c>
      <c r="F23" s="282">
        <v>8.52</v>
      </c>
      <c r="G23" s="37"/>
      <c r="H23" s="42"/>
    </row>
    <row r="24" spans="1:8" s="2" customFormat="1" ht="16.8" customHeight="1">
      <c r="A24" s="37"/>
      <c r="B24" s="42"/>
      <c r="C24" s="281" t="s">
        <v>366</v>
      </c>
      <c r="D24" s="281" t="s">
        <v>1324</v>
      </c>
      <c r="E24" s="19" t="s">
        <v>281</v>
      </c>
      <c r="F24" s="282">
        <v>13.198</v>
      </c>
      <c r="G24" s="37"/>
      <c r="H24" s="42"/>
    </row>
    <row r="25" spans="1:8" s="2" customFormat="1" ht="16.8" customHeight="1">
      <c r="A25" s="37"/>
      <c r="B25" s="42"/>
      <c r="C25" s="281" t="s">
        <v>457</v>
      </c>
      <c r="D25" s="281" t="s">
        <v>1325</v>
      </c>
      <c r="E25" s="19" t="s">
        <v>281</v>
      </c>
      <c r="F25" s="282">
        <v>62.975999999999999</v>
      </c>
      <c r="G25" s="37"/>
      <c r="H25" s="42"/>
    </row>
    <row r="26" spans="1:8" s="2" customFormat="1" ht="16.8" customHeight="1">
      <c r="A26" s="37"/>
      <c r="B26" s="42"/>
      <c r="C26" s="281" t="s">
        <v>472</v>
      </c>
      <c r="D26" s="281" t="s">
        <v>1326</v>
      </c>
      <c r="E26" s="19" t="s">
        <v>281</v>
      </c>
      <c r="F26" s="282">
        <v>1.331</v>
      </c>
      <c r="G26" s="37"/>
      <c r="H26" s="42"/>
    </row>
    <row r="27" spans="1:8" s="2" customFormat="1" ht="16.8" customHeight="1">
      <c r="A27" s="37"/>
      <c r="B27" s="42"/>
      <c r="C27" s="281" t="s">
        <v>622</v>
      </c>
      <c r="D27" s="281" t="s">
        <v>1327</v>
      </c>
      <c r="E27" s="19" t="s">
        <v>99</v>
      </c>
      <c r="F27" s="282">
        <v>2.84</v>
      </c>
      <c r="G27" s="37"/>
      <c r="H27" s="42"/>
    </row>
    <row r="28" spans="1:8" s="2" customFormat="1" ht="16.8" customHeight="1">
      <c r="A28" s="37"/>
      <c r="B28" s="42"/>
      <c r="C28" s="281" t="s">
        <v>657</v>
      </c>
      <c r="D28" s="281" t="s">
        <v>1328</v>
      </c>
      <c r="E28" s="19" t="s">
        <v>281</v>
      </c>
      <c r="F28" s="282">
        <v>0.28399999999999997</v>
      </c>
      <c r="G28" s="37"/>
      <c r="H28" s="42"/>
    </row>
    <row r="29" spans="1:8" s="2" customFormat="1" ht="16.8" customHeight="1">
      <c r="A29" s="37"/>
      <c r="B29" s="42"/>
      <c r="C29" s="281" t="s">
        <v>750</v>
      </c>
      <c r="D29" s="281" t="s">
        <v>1329</v>
      </c>
      <c r="E29" s="19" t="s">
        <v>99</v>
      </c>
      <c r="F29" s="282">
        <v>2.84</v>
      </c>
      <c r="G29" s="37"/>
      <c r="H29" s="42"/>
    </row>
    <row r="30" spans="1:8" s="2" customFormat="1" ht="16.8" customHeight="1">
      <c r="A30" s="37"/>
      <c r="B30" s="42"/>
      <c r="C30" s="281" t="s">
        <v>788</v>
      </c>
      <c r="D30" s="281" t="s">
        <v>1330</v>
      </c>
      <c r="E30" s="19" t="s">
        <v>99</v>
      </c>
      <c r="F30" s="282">
        <v>2.84</v>
      </c>
      <c r="G30" s="37"/>
      <c r="H30" s="42"/>
    </row>
    <row r="31" spans="1:8" s="2" customFormat="1" ht="16.8" customHeight="1">
      <c r="A31" s="37"/>
      <c r="B31" s="42"/>
      <c r="C31" s="277" t="s">
        <v>106</v>
      </c>
      <c r="D31" s="278" t="s">
        <v>107</v>
      </c>
      <c r="E31" s="279" t="s">
        <v>99</v>
      </c>
      <c r="F31" s="280">
        <v>175.27</v>
      </c>
      <c r="G31" s="37"/>
      <c r="H31" s="42"/>
    </row>
    <row r="32" spans="1:8" s="2" customFormat="1" ht="16.8" customHeight="1">
      <c r="A32" s="37"/>
      <c r="B32" s="42"/>
      <c r="C32" s="281" t="s">
        <v>32</v>
      </c>
      <c r="D32" s="281" t="s">
        <v>1331</v>
      </c>
      <c r="E32" s="19" t="s">
        <v>32</v>
      </c>
      <c r="F32" s="282">
        <v>175.27</v>
      </c>
      <c r="G32" s="37"/>
      <c r="H32" s="42"/>
    </row>
    <row r="33" spans="1:8" s="2" customFormat="1" ht="16.8" customHeight="1">
      <c r="A33" s="37"/>
      <c r="B33" s="42"/>
      <c r="C33" s="281" t="s">
        <v>32</v>
      </c>
      <c r="D33" s="281" t="s">
        <v>204</v>
      </c>
      <c r="E33" s="19" t="s">
        <v>32</v>
      </c>
      <c r="F33" s="282">
        <v>175.27</v>
      </c>
      <c r="G33" s="37"/>
      <c r="H33" s="42"/>
    </row>
    <row r="34" spans="1:8" s="2" customFormat="1" ht="16.8" customHeight="1">
      <c r="A34" s="37"/>
      <c r="B34" s="42"/>
      <c r="C34" s="283" t="s">
        <v>1316</v>
      </c>
      <c r="D34" s="37"/>
      <c r="E34" s="37"/>
      <c r="F34" s="37"/>
      <c r="G34" s="37"/>
      <c r="H34" s="42"/>
    </row>
    <row r="35" spans="1:8" s="2" customFormat="1" ht="16.8" customHeight="1">
      <c r="A35" s="37"/>
      <c r="B35" s="42"/>
      <c r="C35" s="281" t="s">
        <v>818</v>
      </c>
      <c r="D35" s="281" t="s">
        <v>1332</v>
      </c>
      <c r="E35" s="19" t="s">
        <v>99</v>
      </c>
      <c r="F35" s="282">
        <v>200.45</v>
      </c>
      <c r="G35" s="37"/>
      <c r="H35" s="42"/>
    </row>
    <row r="36" spans="1:8" s="2" customFormat="1" ht="16.8" customHeight="1">
      <c r="A36" s="37"/>
      <c r="B36" s="42"/>
      <c r="C36" s="281" t="s">
        <v>836</v>
      </c>
      <c r="D36" s="281" t="s">
        <v>1333</v>
      </c>
      <c r="E36" s="19" t="s">
        <v>281</v>
      </c>
      <c r="F36" s="282">
        <v>5.7889999999999997</v>
      </c>
      <c r="G36" s="37"/>
      <c r="H36" s="42"/>
    </row>
    <row r="37" spans="1:8" s="2" customFormat="1" ht="16.8" customHeight="1">
      <c r="A37" s="37"/>
      <c r="B37" s="42"/>
      <c r="C37" s="281" t="s">
        <v>824</v>
      </c>
      <c r="D37" s="281" t="s">
        <v>825</v>
      </c>
      <c r="E37" s="19" t="s">
        <v>99</v>
      </c>
      <c r="F37" s="282">
        <v>177.023</v>
      </c>
      <c r="G37" s="37"/>
      <c r="H37" s="42"/>
    </row>
    <row r="38" spans="1:8" s="2" customFormat="1" ht="16.8" customHeight="1">
      <c r="A38" s="37"/>
      <c r="B38" s="42"/>
      <c r="C38" s="277" t="s">
        <v>109</v>
      </c>
      <c r="D38" s="278" t="s">
        <v>110</v>
      </c>
      <c r="E38" s="279" t="s">
        <v>99</v>
      </c>
      <c r="F38" s="280">
        <v>25.18</v>
      </c>
      <c r="G38" s="37"/>
      <c r="H38" s="42"/>
    </row>
    <row r="39" spans="1:8" s="2" customFormat="1" ht="16.8" customHeight="1">
      <c r="A39" s="37"/>
      <c r="B39" s="42"/>
      <c r="C39" s="281" t="s">
        <v>32</v>
      </c>
      <c r="D39" s="281" t="s">
        <v>1334</v>
      </c>
      <c r="E39" s="19" t="s">
        <v>32</v>
      </c>
      <c r="F39" s="282">
        <v>25.18</v>
      </c>
      <c r="G39" s="37"/>
      <c r="H39" s="42"/>
    </row>
    <row r="40" spans="1:8" s="2" customFormat="1" ht="16.8" customHeight="1">
      <c r="A40" s="37"/>
      <c r="B40" s="42"/>
      <c r="C40" s="283" t="s">
        <v>1316</v>
      </c>
      <c r="D40" s="37"/>
      <c r="E40" s="37"/>
      <c r="F40" s="37"/>
      <c r="G40" s="37"/>
      <c r="H40" s="42"/>
    </row>
    <row r="41" spans="1:8" s="2" customFormat="1" ht="16.8" customHeight="1">
      <c r="A41" s="37"/>
      <c r="B41" s="42"/>
      <c r="C41" s="281" t="s">
        <v>818</v>
      </c>
      <c r="D41" s="281" t="s">
        <v>1332</v>
      </c>
      <c r="E41" s="19" t="s">
        <v>99</v>
      </c>
      <c r="F41" s="282">
        <v>200.45</v>
      </c>
      <c r="G41" s="37"/>
      <c r="H41" s="42"/>
    </row>
    <row r="42" spans="1:8" s="2" customFormat="1" ht="16.8" customHeight="1">
      <c r="A42" s="37"/>
      <c r="B42" s="42"/>
      <c r="C42" s="281" t="s">
        <v>836</v>
      </c>
      <c r="D42" s="281" t="s">
        <v>1333</v>
      </c>
      <c r="E42" s="19" t="s">
        <v>281</v>
      </c>
      <c r="F42" s="282">
        <v>5.7889999999999997</v>
      </c>
      <c r="G42" s="37"/>
      <c r="H42" s="42"/>
    </row>
    <row r="43" spans="1:8" s="2" customFormat="1" ht="16.8" customHeight="1">
      <c r="A43" s="37"/>
      <c r="B43" s="42"/>
      <c r="C43" s="281" t="s">
        <v>854</v>
      </c>
      <c r="D43" s="281" t="s">
        <v>1335</v>
      </c>
      <c r="E43" s="19" t="s">
        <v>99</v>
      </c>
      <c r="F43" s="282">
        <v>25.18</v>
      </c>
      <c r="G43" s="37"/>
      <c r="H43" s="42"/>
    </row>
    <row r="44" spans="1:8" s="2" customFormat="1" ht="16.8" customHeight="1">
      <c r="A44" s="37"/>
      <c r="B44" s="42"/>
      <c r="C44" s="281" t="s">
        <v>830</v>
      </c>
      <c r="D44" s="281" t="s">
        <v>831</v>
      </c>
      <c r="E44" s="19" t="s">
        <v>99</v>
      </c>
      <c r="F44" s="282">
        <v>25.431999999999999</v>
      </c>
      <c r="G44" s="37"/>
      <c r="H44" s="42"/>
    </row>
    <row r="45" spans="1:8" s="2" customFormat="1" ht="16.8" customHeight="1">
      <c r="A45" s="37"/>
      <c r="B45" s="42"/>
      <c r="C45" s="277" t="s">
        <v>112</v>
      </c>
      <c r="D45" s="278" t="s">
        <v>113</v>
      </c>
      <c r="E45" s="279" t="s">
        <v>99</v>
      </c>
      <c r="F45" s="280">
        <v>24.72</v>
      </c>
      <c r="G45" s="37"/>
      <c r="H45" s="42"/>
    </row>
    <row r="46" spans="1:8" s="2" customFormat="1" ht="16.8" customHeight="1">
      <c r="A46" s="37"/>
      <c r="B46" s="42"/>
      <c r="C46" s="281" t="s">
        <v>32</v>
      </c>
      <c r="D46" s="281" t="s">
        <v>1336</v>
      </c>
      <c r="E46" s="19" t="s">
        <v>32</v>
      </c>
      <c r="F46" s="282">
        <v>24.72</v>
      </c>
      <c r="G46" s="37"/>
      <c r="H46" s="42"/>
    </row>
    <row r="47" spans="1:8" s="2" customFormat="1" ht="16.8" customHeight="1">
      <c r="A47" s="37"/>
      <c r="B47" s="42"/>
      <c r="C47" s="283" t="s">
        <v>1316</v>
      </c>
      <c r="D47" s="37"/>
      <c r="E47" s="37"/>
      <c r="F47" s="37"/>
      <c r="G47" s="37"/>
      <c r="H47" s="42"/>
    </row>
    <row r="48" spans="1:8" s="2" customFormat="1" ht="16.8" customHeight="1">
      <c r="A48" s="37"/>
      <c r="B48" s="42"/>
      <c r="C48" s="281" t="s">
        <v>321</v>
      </c>
      <c r="D48" s="281" t="s">
        <v>1337</v>
      </c>
      <c r="E48" s="19" t="s">
        <v>281</v>
      </c>
      <c r="F48" s="282">
        <v>9.7720000000000002</v>
      </c>
      <c r="G48" s="37"/>
      <c r="H48" s="42"/>
    </row>
    <row r="49" spans="1:8" s="2" customFormat="1" ht="16.8" customHeight="1">
      <c r="A49" s="37"/>
      <c r="B49" s="42"/>
      <c r="C49" s="281" t="s">
        <v>1043</v>
      </c>
      <c r="D49" s="281" t="s">
        <v>1338</v>
      </c>
      <c r="E49" s="19" t="s">
        <v>117</v>
      </c>
      <c r="F49" s="282">
        <v>24.72</v>
      </c>
      <c r="G49" s="37"/>
      <c r="H49" s="42"/>
    </row>
    <row r="50" spans="1:8" s="2" customFormat="1" ht="16.8" customHeight="1">
      <c r="A50" s="37"/>
      <c r="B50" s="42"/>
      <c r="C50" s="281" t="s">
        <v>891</v>
      </c>
      <c r="D50" s="281" t="s">
        <v>1339</v>
      </c>
      <c r="E50" s="19" t="s">
        <v>99</v>
      </c>
      <c r="F50" s="282">
        <v>24.72</v>
      </c>
      <c r="G50" s="37"/>
      <c r="H50" s="42"/>
    </row>
    <row r="51" spans="1:8" s="2" customFormat="1" ht="16.8" customHeight="1">
      <c r="A51" s="37"/>
      <c r="B51" s="42"/>
      <c r="C51" s="277" t="s">
        <v>115</v>
      </c>
      <c r="D51" s="278" t="s">
        <v>116</v>
      </c>
      <c r="E51" s="279" t="s">
        <v>117</v>
      </c>
      <c r="F51" s="280">
        <v>1.07</v>
      </c>
      <c r="G51" s="37"/>
      <c r="H51" s="42"/>
    </row>
    <row r="52" spans="1:8" s="2" customFormat="1" ht="16.8" customHeight="1">
      <c r="A52" s="37"/>
      <c r="B52" s="42"/>
      <c r="C52" s="281" t="s">
        <v>32</v>
      </c>
      <c r="D52" s="281" t="s">
        <v>1340</v>
      </c>
      <c r="E52" s="19" t="s">
        <v>32</v>
      </c>
      <c r="F52" s="282">
        <v>1.07</v>
      </c>
      <c r="G52" s="37"/>
      <c r="H52" s="42"/>
    </row>
    <row r="53" spans="1:8" s="2" customFormat="1" ht="16.8" customHeight="1">
      <c r="A53" s="37"/>
      <c r="B53" s="42"/>
      <c r="C53" s="283" t="s">
        <v>1316</v>
      </c>
      <c r="D53" s="37"/>
      <c r="E53" s="37"/>
      <c r="F53" s="37"/>
      <c r="G53" s="37"/>
      <c r="H53" s="42"/>
    </row>
    <row r="54" spans="1:8" s="2" customFormat="1" ht="16.8" customHeight="1">
      <c r="A54" s="37"/>
      <c r="B54" s="42"/>
      <c r="C54" s="281" t="s">
        <v>699</v>
      </c>
      <c r="D54" s="281" t="s">
        <v>1341</v>
      </c>
      <c r="E54" s="19" t="s">
        <v>117</v>
      </c>
      <c r="F54" s="282">
        <v>1.07</v>
      </c>
      <c r="G54" s="37"/>
      <c r="H54" s="42"/>
    </row>
    <row r="55" spans="1:8" s="2" customFormat="1" ht="16.8" customHeight="1">
      <c r="A55" s="37"/>
      <c r="B55" s="42"/>
      <c r="C55" s="277" t="s">
        <v>1342</v>
      </c>
      <c r="D55" s="278" t="s">
        <v>1343</v>
      </c>
      <c r="E55" s="279" t="s">
        <v>117</v>
      </c>
      <c r="F55" s="280">
        <v>181.55</v>
      </c>
      <c r="G55" s="37"/>
      <c r="H55" s="42"/>
    </row>
    <row r="56" spans="1:8" s="2" customFormat="1" ht="16.8" customHeight="1">
      <c r="A56" s="37"/>
      <c r="B56" s="42"/>
      <c r="C56" s="281" t="s">
        <v>32</v>
      </c>
      <c r="D56" s="281" t="s">
        <v>1344</v>
      </c>
      <c r="E56" s="19" t="s">
        <v>32</v>
      </c>
      <c r="F56" s="282">
        <v>181.55</v>
      </c>
      <c r="G56" s="37"/>
      <c r="H56" s="42"/>
    </row>
    <row r="57" spans="1:8" s="2" customFormat="1" ht="16.8" customHeight="1">
      <c r="A57" s="37"/>
      <c r="B57" s="42"/>
      <c r="C57" s="277" t="s">
        <v>120</v>
      </c>
      <c r="D57" s="278" t="s">
        <v>121</v>
      </c>
      <c r="E57" s="279" t="s">
        <v>117</v>
      </c>
      <c r="F57" s="280">
        <v>58.08</v>
      </c>
      <c r="G57" s="37"/>
      <c r="H57" s="42"/>
    </row>
    <row r="58" spans="1:8" s="2" customFormat="1" ht="16.8" customHeight="1">
      <c r="A58" s="37"/>
      <c r="B58" s="42"/>
      <c r="C58" s="281" t="s">
        <v>32</v>
      </c>
      <c r="D58" s="281" t="s">
        <v>1345</v>
      </c>
      <c r="E58" s="19" t="s">
        <v>32</v>
      </c>
      <c r="F58" s="282">
        <v>58.08</v>
      </c>
      <c r="G58" s="37"/>
      <c r="H58" s="42"/>
    </row>
    <row r="59" spans="1:8" s="2" customFormat="1" ht="16.8" customHeight="1">
      <c r="A59" s="37"/>
      <c r="B59" s="42"/>
      <c r="C59" s="283" t="s">
        <v>1316</v>
      </c>
      <c r="D59" s="37"/>
      <c r="E59" s="37"/>
      <c r="F59" s="37"/>
      <c r="G59" s="37"/>
      <c r="H59" s="42"/>
    </row>
    <row r="60" spans="1:8" s="2" customFormat="1" ht="16.8" customHeight="1">
      <c r="A60" s="37"/>
      <c r="B60" s="42"/>
      <c r="C60" s="281" t="s">
        <v>292</v>
      </c>
      <c r="D60" s="281" t="s">
        <v>1346</v>
      </c>
      <c r="E60" s="19" t="s">
        <v>281</v>
      </c>
      <c r="F60" s="282">
        <v>47.055999999999997</v>
      </c>
      <c r="G60" s="37"/>
      <c r="H60" s="42"/>
    </row>
    <row r="61" spans="1:8" s="2" customFormat="1" ht="16.8" customHeight="1">
      <c r="A61" s="37"/>
      <c r="B61" s="42"/>
      <c r="C61" s="281" t="s">
        <v>432</v>
      </c>
      <c r="D61" s="281" t="s">
        <v>1347</v>
      </c>
      <c r="E61" s="19" t="s">
        <v>281</v>
      </c>
      <c r="F61" s="282">
        <v>47.055999999999997</v>
      </c>
      <c r="G61" s="37"/>
      <c r="H61" s="42"/>
    </row>
    <row r="62" spans="1:8" s="2" customFormat="1" ht="16.8" customHeight="1">
      <c r="A62" s="37"/>
      <c r="B62" s="42"/>
      <c r="C62" s="281" t="s">
        <v>484</v>
      </c>
      <c r="D62" s="281" t="s">
        <v>1348</v>
      </c>
      <c r="E62" s="19" t="s">
        <v>117</v>
      </c>
      <c r="F62" s="282">
        <v>1537.77</v>
      </c>
      <c r="G62" s="37"/>
      <c r="H62" s="42"/>
    </row>
    <row r="63" spans="1:8" s="2" customFormat="1" ht="16.8" customHeight="1">
      <c r="A63" s="37"/>
      <c r="B63" s="42"/>
      <c r="C63" s="281" t="s">
        <v>568</v>
      </c>
      <c r="D63" s="281" t="s">
        <v>1349</v>
      </c>
      <c r="E63" s="19" t="s">
        <v>117</v>
      </c>
      <c r="F63" s="282">
        <v>1537.77</v>
      </c>
      <c r="G63" s="37"/>
      <c r="H63" s="42"/>
    </row>
    <row r="64" spans="1:8" s="2" customFormat="1" ht="16.8" customHeight="1">
      <c r="A64" s="37"/>
      <c r="B64" s="42"/>
      <c r="C64" s="281" t="s">
        <v>674</v>
      </c>
      <c r="D64" s="281" t="s">
        <v>1350</v>
      </c>
      <c r="E64" s="19" t="s">
        <v>117</v>
      </c>
      <c r="F64" s="282">
        <v>72.394000000000005</v>
      </c>
      <c r="G64" s="37"/>
      <c r="H64" s="42"/>
    </row>
    <row r="65" spans="1:8" s="2" customFormat="1" ht="16.8" customHeight="1">
      <c r="A65" s="37"/>
      <c r="B65" s="42"/>
      <c r="C65" s="281" t="s">
        <v>680</v>
      </c>
      <c r="D65" s="281" t="s">
        <v>1351</v>
      </c>
      <c r="E65" s="19" t="s">
        <v>117</v>
      </c>
      <c r="F65" s="282">
        <v>64.84</v>
      </c>
      <c r="G65" s="37"/>
      <c r="H65" s="42"/>
    </row>
    <row r="66" spans="1:8" s="2" customFormat="1" ht="16.8" customHeight="1">
      <c r="A66" s="37"/>
      <c r="B66" s="42"/>
      <c r="C66" s="281" t="s">
        <v>690</v>
      </c>
      <c r="D66" s="281" t="s">
        <v>1352</v>
      </c>
      <c r="E66" s="19" t="s">
        <v>117</v>
      </c>
      <c r="F66" s="282">
        <v>64.84</v>
      </c>
      <c r="G66" s="37"/>
      <c r="H66" s="42"/>
    </row>
    <row r="67" spans="1:8" s="2" customFormat="1" ht="16.8" customHeight="1">
      <c r="A67" s="37"/>
      <c r="B67" s="42"/>
      <c r="C67" s="281" t="s">
        <v>703</v>
      </c>
      <c r="D67" s="281" t="s">
        <v>1353</v>
      </c>
      <c r="E67" s="19" t="s">
        <v>117</v>
      </c>
      <c r="F67" s="282">
        <v>71.599999999999994</v>
      </c>
      <c r="G67" s="37"/>
      <c r="H67" s="42"/>
    </row>
    <row r="68" spans="1:8" s="2" customFormat="1" ht="16.8" customHeight="1">
      <c r="A68" s="37"/>
      <c r="B68" s="42"/>
      <c r="C68" s="281" t="s">
        <v>709</v>
      </c>
      <c r="D68" s="281" t="s">
        <v>1354</v>
      </c>
      <c r="E68" s="19" t="s">
        <v>117</v>
      </c>
      <c r="F68" s="282">
        <v>64.84</v>
      </c>
      <c r="G68" s="37"/>
      <c r="H68" s="42"/>
    </row>
    <row r="69" spans="1:8" s="2" customFormat="1" ht="16.8" customHeight="1">
      <c r="A69" s="37"/>
      <c r="B69" s="42"/>
      <c r="C69" s="277" t="s">
        <v>124</v>
      </c>
      <c r="D69" s="278" t="s">
        <v>125</v>
      </c>
      <c r="E69" s="279" t="s">
        <v>117</v>
      </c>
      <c r="F69" s="280">
        <v>6.76</v>
      </c>
      <c r="G69" s="37"/>
      <c r="H69" s="42"/>
    </row>
    <row r="70" spans="1:8" s="2" customFormat="1" ht="16.8" customHeight="1">
      <c r="A70" s="37"/>
      <c r="B70" s="42"/>
      <c r="C70" s="281" t="s">
        <v>32</v>
      </c>
      <c r="D70" s="281" t="s">
        <v>1355</v>
      </c>
      <c r="E70" s="19" t="s">
        <v>32</v>
      </c>
      <c r="F70" s="282">
        <v>6.76</v>
      </c>
      <c r="G70" s="37"/>
      <c r="H70" s="42"/>
    </row>
    <row r="71" spans="1:8" s="2" customFormat="1" ht="16.8" customHeight="1">
      <c r="A71" s="37"/>
      <c r="B71" s="42"/>
      <c r="C71" s="283" t="s">
        <v>1316</v>
      </c>
      <c r="D71" s="37"/>
      <c r="E71" s="37"/>
      <c r="F71" s="37"/>
      <c r="G71" s="37"/>
      <c r="H71" s="42"/>
    </row>
    <row r="72" spans="1:8" s="2" customFormat="1" ht="16.8" customHeight="1">
      <c r="A72" s="37"/>
      <c r="B72" s="42"/>
      <c r="C72" s="281" t="s">
        <v>292</v>
      </c>
      <c r="D72" s="281" t="s">
        <v>1346</v>
      </c>
      <c r="E72" s="19" t="s">
        <v>281</v>
      </c>
      <c r="F72" s="282">
        <v>47.055999999999997</v>
      </c>
      <c r="G72" s="37"/>
      <c r="H72" s="42"/>
    </row>
    <row r="73" spans="1:8" s="2" customFormat="1" ht="16.8" customHeight="1">
      <c r="A73" s="37"/>
      <c r="B73" s="42"/>
      <c r="C73" s="281" t="s">
        <v>432</v>
      </c>
      <c r="D73" s="281" t="s">
        <v>1347</v>
      </c>
      <c r="E73" s="19" t="s">
        <v>281</v>
      </c>
      <c r="F73" s="282">
        <v>47.055999999999997</v>
      </c>
      <c r="G73" s="37"/>
      <c r="H73" s="42"/>
    </row>
    <row r="74" spans="1:8" s="2" customFormat="1" ht="16.8" customHeight="1">
      <c r="A74" s="37"/>
      <c r="B74" s="42"/>
      <c r="C74" s="281" t="s">
        <v>484</v>
      </c>
      <c r="D74" s="281" t="s">
        <v>1348</v>
      </c>
      <c r="E74" s="19" t="s">
        <v>117</v>
      </c>
      <c r="F74" s="282">
        <v>1537.77</v>
      </c>
      <c r="G74" s="37"/>
      <c r="H74" s="42"/>
    </row>
    <row r="75" spans="1:8" s="2" customFormat="1" ht="16.8" customHeight="1">
      <c r="A75" s="37"/>
      <c r="B75" s="42"/>
      <c r="C75" s="281" t="s">
        <v>568</v>
      </c>
      <c r="D75" s="281" t="s">
        <v>1349</v>
      </c>
      <c r="E75" s="19" t="s">
        <v>117</v>
      </c>
      <c r="F75" s="282">
        <v>1537.77</v>
      </c>
      <c r="G75" s="37"/>
      <c r="H75" s="42"/>
    </row>
    <row r="76" spans="1:8" s="2" customFormat="1" ht="16.8" customHeight="1">
      <c r="A76" s="37"/>
      <c r="B76" s="42"/>
      <c r="C76" s="281" t="s">
        <v>674</v>
      </c>
      <c r="D76" s="281" t="s">
        <v>1350</v>
      </c>
      <c r="E76" s="19" t="s">
        <v>117</v>
      </c>
      <c r="F76" s="282">
        <v>72.394000000000005</v>
      </c>
      <c r="G76" s="37"/>
      <c r="H76" s="42"/>
    </row>
    <row r="77" spans="1:8" s="2" customFormat="1" ht="16.8" customHeight="1">
      <c r="A77" s="37"/>
      <c r="B77" s="42"/>
      <c r="C77" s="281" t="s">
        <v>680</v>
      </c>
      <c r="D77" s="281" t="s">
        <v>1351</v>
      </c>
      <c r="E77" s="19" t="s">
        <v>117</v>
      </c>
      <c r="F77" s="282">
        <v>64.84</v>
      </c>
      <c r="G77" s="37"/>
      <c r="H77" s="42"/>
    </row>
    <row r="78" spans="1:8" s="2" customFormat="1" ht="16.8" customHeight="1">
      <c r="A78" s="37"/>
      <c r="B78" s="42"/>
      <c r="C78" s="281" t="s">
        <v>690</v>
      </c>
      <c r="D78" s="281" t="s">
        <v>1352</v>
      </c>
      <c r="E78" s="19" t="s">
        <v>117</v>
      </c>
      <c r="F78" s="282">
        <v>64.84</v>
      </c>
      <c r="G78" s="37"/>
      <c r="H78" s="42"/>
    </row>
    <row r="79" spans="1:8" s="2" customFormat="1" ht="16.8" customHeight="1">
      <c r="A79" s="37"/>
      <c r="B79" s="42"/>
      <c r="C79" s="281" t="s">
        <v>703</v>
      </c>
      <c r="D79" s="281" t="s">
        <v>1353</v>
      </c>
      <c r="E79" s="19" t="s">
        <v>117</v>
      </c>
      <c r="F79" s="282">
        <v>71.599999999999994</v>
      </c>
      <c r="G79" s="37"/>
      <c r="H79" s="42"/>
    </row>
    <row r="80" spans="1:8" s="2" customFormat="1" ht="16.8" customHeight="1">
      <c r="A80" s="37"/>
      <c r="B80" s="42"/>
      <c r="C80" s="281" t="s">
        <v>709</v>
      </c>
      <c r="D80" s="281" t="s">
        <v>1354</v>
      </c>
      <c r="E80" s="19" t="s">
        <v>117</v>
      </c>
      <c r="F80" s="282">
        <v>64.84</v>
      </c>
      <c r="G80" s="37"/>
      <c r="H80" s="42"/>
    </row>
    <row r="81" spans="1:8" s="2" customFormat="1" ht="16.8" customHeight="1">
      <c r="A81" s="37"/>
      <c r="B81" s="42"/>
      <c r="C81" s="277" t="s">
        <v>127</v>
      </c>
      <c r="D81" s="278" t="s">
        <v>128</v>
      </c>
      <c r="E81" s="279" t="s">
        <v>117</v>
      </c>
      <c r="F81" s="280">
        <v>48.64</v>
      </c>
      <c r="G81" s="37"/>
      <c r="H81" s="42"/>
    </row>
    <row r="82" spans="1:8" s="2" customFormat="1" ht="16.8" customHeight="1">
      <c r="A82" s="37"/>
      <c r="B82" s="42"/>
      <c r="C82" s="281" t="s">
        <v>32</v>
      </c>
      <c r="D82" s="281" t="s">
        <v>1356</v>
      </c>
      <c r="E82" s="19" t="s">
        <v>32</v>
      </c>
      <c r="F82" s="282">
        <v>48.64</v>
      </c>
      <c r="G82" s="37"/>
      <c r="H82" s="42"/>
    </row>
    <row r="83" spans="1:8" s="2" customFormat="1" ht="16.8" customHeight="1">
      <c r="A83" s="37"/>
      <c r="B83" s="42"/>
      <c r="C83" s="283" t="s">
        <v>1316</v>
      </c>
      <c r="D83" s="37"/>
      <c r="E83" s="37"/>
      <c r="F83" s="37"/>
      <c r="G83" s="37"/>
      <c r="H83" s="42"/>
    </row>
    <row r="84" spans="1:8" s="2" customFormat="1" ht="16.8" customHeight="1">
      <c r="A84" s="37"/>
      <c r="B84" s="42"/>
      <c r="C84" s="281" t="s">
        <v>484</v>
      </c>
      <c r="D84" s="281" t="s">
        <v>1348</v>
      </c>
      <c r="E84" s="19" t="s">
        <v>117</v>
      </c>
      <c r="F84" s="282">
        <v>1537.77</v>
      </c>
      <c r="G84" s="37"/>
      <c r="H84" s="42"/>
    </row>
    <row r="85" spans="1:8" s="2" customFormat="1" ht="16.8" customHeight="1">
      <c r="A85" s="37"/>
      <c r="B85" s="42"/>
      <c r="C85" s="281" t="s">
        <v>568</v>
      </c>
      <c r="D85" s="281" t="s">
        <v>1349</v>
      </c>
      <c r="E85" s="19" t="s">
        <v>117</v>
      </c>
      <c r="F85" s="282">
        <v>1537.77</v>
      </c>
      <c r="G85" s="37"/>
      <c r="H85" s="42"/>
    </row>
    <row r="86" spans="1:8" s="2" customFormat="1" ht="16.8" customHeight="1">
      <c r="A86" s="37"/>
      <c r="B86" s="42"/>
      <c r="C86" s="281" t="s">
        <v>668</v>
      </c>
      <c r="D86" s="281" t="s">
        <v>1357</v>
      </c>
      <c r="E86" s="19" t="s">
        <v>117</v>
      </c>
      <c r="F86" s="282">
        <v>60.04</v>
      </c>
      <c r="G86" s="37"/>
      <c r="H86" s="42"/>
    </row>
    <row r="87" spans="1:8" s="2" customFormat="1" ht="16.8" customHeight="1">
      <c r="A87" s="37"/>
      <c r="B87" s="42"/>
      <c r="C87" s="281" t="s">
        <v>685</v>
      </c>
      <c r="D87" s="281" t="s">
        <v>1358</v>
      </c>
      <c r="E87" s="19" t="s">
        <v>117</v>
      </c>
      <c r="F87" s="282">
        <v>48.64</v>
      </c>
      <c r="G87" s="37"/>
      <c r="H87" s="42"/>
    </row>
    <row r="88" spans="1:8" s="2" customFormat="1" ht="16.8" customHeight="1">
      <c r="A88" s="37"/>
      <c r="B88" s="42"/>
      <c r="C88" s="281" t="s">
        <v>714</v>
      </c>
      <c r="D88" s="281" t="s">
        <v>1359</v>
      </c>
      <c r="E88" s="19" t="s">
        <v>117</v>
      </c>
      <c r="F88" s="282">
        <v>48.64</v>
      </c>
      <c r="G88" s="37"/>
      <c r="H88" s="42"/>
    </row>
    <row r="89" spans="1:8" s="2" customFormat="1" ht="16.8" customHeight="1">
      <c r="A89" s="37"/>
      <c r="B89" s="42"/>
      <c r="C89" s="281" t="s">
        <v>860</v>
      </c>
      <c r="D89" s="281" t="s">
        <v>1360</v>
      </c>
      <c r="E89" s="19" t="s">
        <v>117</v>
      </c>
      <c r="F89" s="282">
        <v>1472.93</v>
      </c>
      <c r="G89" s="37"/>
      <c r="H89" s="42"/>
    </row>
    <row r="90" spans="1:8" s="2" customFormat="1" ht="16.8" customHeight="1">
      <c r="A90" s="37"/>
      <c r="B90" s="42"/>
      <c r="C90" s="281" t="s">
        <v>719</v>
      </c>
      <c r="D90" s="281" t="s">
        <v>720</v>
      </c>
      <c r="E90" s="19" t="s">
        <v>117</v>
      </c>
      <c r="F90" s="282">
        <v>49.613</v>
      </c>
      <c r="G90" s="37"/>
      <c r="H90" s="42"/>
    </row>
    <row r="91" spans="1:8" s="2" customFormat="1" ht="16.8" customHeight="1">
      <c r="A91" s="37"/>
      <c r="B91" s="42"/>
      <c r="C91" s="277" t="s">
        <v>130</v>
      </c>
      <c r="D91" s="278" t="s">
        <v>131</v>
      </c>
      <c r="E91" s="279" t="s">
        <v>117</v>
      </c>
      <c r="F91" s="280">
        <v>7.6</v>
      </c>
      <c r="G91" s="37"/>
      <c r="H91" s="42"/>
    </row>
    <row r="92" spans="1:8" s="2" customFormat="1" ht="16.8" customHeight="1">
      <c r="A92" s="37"/>
      <c r="B92" s="42"/>
      <c r="C92" s="281" t="s">
        <v>32</v>
      </c>
      <c r="D92" s="281" t="s">
        <v>1361</v>
      </c>
      <c r="E92" s="19" t="s">
        <v>32</v>
      </c>
      <c r="F92" s="282">
        <v>7.6</v>
      </c>
      <c r="G92" s="37"/>
      <c r="H92" s="42"/>
    </row>
    <row r="93" spans="1:8" s="2" customFormat="1" ht="16.8" customHeight="1">
      <c r="A93" s="37"/>
      <c r="B93" s="42"/>
      <c r="C93" s="283" t="s">
        <v>1316</v>
      </c>
      <c r="D93" s="37"/>
      <c r="E93" s="37"/>
      <c r="F93" s="37"/>
      <c r="G93" s="37"/>
      <c r="H93" s="42"/>
    </row>
    <row r="94" spans="1:8" s="2" customFormat="1" ht="16.8" customHeight="1">
      <c r="A94" s="37"/>
      <c r="B94" s="42"/>
      <c r="C94" s="281" t="s">
        <v>484</v>
      </c>
      <c r="D94" s="281" t="s">
        <v>1348</v>
      </c>
      <c r="E94" s="19" t="s">
        <v>117</v>
      </c>
      <c r="F94" s="282">
        <v>1537.77</v>
      </c>
      <c r="G94" s="37"/>
      <c r="H94" s="42"/>
    </row>
    <row r="95" spans="1:8" s="2" customFormat="1" ht="16.8" customHeight="1">
      <c r="A95" s="37"/>
      <c r="B95" s="42"/>
      <c r="C95" s="281" t="s">
        <v>568</v>
      </c>
      <c r="D95" s="281" t="s">
        <v>1349</v>
      </c>
      <c r="E95" s="19" t="s">
        <v>117</v>
      </c>
      <c r="F95" s="282">
        <v>1537.77</v>
      </c>
      <c r="G95" s="37"/>
      <c r="H95" s="42"/>
    </row>
    <row r="96" spans="1:8" s="2" customFormat="1" ht="16.8" customHeight="1">
      <c r="A96" s="37"/>
      <c r="B96" s="42"/>
      <c r="C96" s="281" t="s">
        <v>668</v>
      </c>
      <c r="D96" s="281" t="s">
        <v>1357</v>
      </c>
      <c r="E96" s="19" t="s">
        <v>117</v>
      </c>
      <c r="F96" s="282">
        <v>60.04</v>
      </c>
      <c r="G96" s="37"/>
      <c r="H96" s="42"/>
    </row>
    <row r="97" spans="1:8" s="2" customFormat="1" ht="16.8" customHeight="1">
      <c r="A97" s="37"/>
      <c r="B97" s="42"/>
      <c r="C97" s="281" t="s">
        <v>694</v>
      </c>
      <c r="D97" s="281" t="s">
        <v>1362</v>
      </c>
      <c r="E97" s="19" t="s">
        <v>117</v>
      </c>
      <c r="F97" s="282">
        <v>11.4</v>
      </c>
      <c r="G97" s="37"/>
      <c r="H97" s="42"/>
    </row>
    <row r="98" spans="1:8" s="2" customFormat="1" ht="16.8" customHeight="1">
      <c r="A98" s="37"/>
      <c r="B98" s="42"/>
      <c r="C98" s="281" t="s">
        <v>737</v>
      </c>
      <c r="D98" s="281" t="s">
        <v>1363</v>
      </c>
      <c r="E98" s="19" t="s">
        <v>117</v>
      </c>
      <c r="F98" s="282">
        <v>8.59</v>
      </c>
      <c r="G98" s="37"/>
      <c r="H98" s="42"/>
    </row>
    <row r="99" spans="1:8" s="2" customFormat="1" ht="16.8" customHeight="1">
      <c r="A99" s="37"/>
      <c r="B99" s="42"/>
      <c r="C99" s="281" t="s">
        <v>860</v>
      </c>
      <c r="D99" s="281" t="s">
        <v>1360</v>
      </c>
      <c r="E99" s="19" t="s">
        <v>117</v>
      </c>
      <c r="F99" s="282">
        <v>1472.93</v>
      </c>
      <c r="G99" s="37"/>
      <c r="H99" s="42"/>
    </row>
    <row r="100" spans="1:8" s="2" customFormat="1" ht="16.8" customHeight="1">
      <c r="A100" s="37"/>
      <c r="B100" s="42"/>
      <c r="C100" s="277" t="s">
        <v>133</v>
      </c>
      <c r="D100" s="278" t="s">
        <v>134</v>
      </c>
      <c r="E100" s="279" t="s">
        <v>117</v>
      </c>
      <c r="F100" s="280">
        <v>2.34</v>
      </c>
      <c r="G100" s="37"/>
      <c r="H100" s="42"/>
    </row>
    <row r="101" spans="1:8" s="2" customFormat="1" ht="16.8" customHeight="1">
      <c r="A101" s="37"/>
      <c r="B101" s="42"/>
      <c r="C101" s="281" t="s">
        <v>32</v>
      </c>
      <c r="D101" s="281" t="s">
        <v>1364</v>
      </c>
      <c r="E101" s="19" t="s">
        <v>32</v>
      </c>
      <c r="F101" s="282">
        <v>2.34</v>
      </c>
      <c r="G101" s="37"/>
      <c r="H101" s="42"/>
    </row>
    <row r="102" spans="1:8" s="2" customFormat="1" ht="16.8" customHeight="1">
      <c r="A102" s="37"/>
      <c r="B102" s="42"/>
      <c r="C102" s="283" t="s">
        <v>1316</v>
      </c>
      <c r="D102" s="37"/>
      <c r="E102" s="37"/>
      <c r="F102" s="37"/>
      <c r="G102" s="37"/>
      <c r="H102" s="42"/>
    </row>
    <row r="103" spans="1:8" s="2" customFormat="1" ht="16.8" customHeight="1">
      <c r="A103" s="37"/>
      <c r="B103" s="42"/>
      <c r="C103" s="281" t="s">
        <v>484</v>
      </c>
      <c r="D103" s="281" t="s">
        <v>1348</v>
      </c>
      <c r="E103" s="19" t="s">
        <v>117</v>
      </c>
      <c r="F103" s="282">
        <v>1537.77</v>
      </c>
      <c r="G103" s="37"/>
      <c r="H103" s="42"/>
    </row>
    <row r="104" spans="1:8" s="2" customFormat="1" ht="16.8" customHeight="1">
      <c r="A104" s="37"/>
      <c r="B104" s="42"/>
      <c r="C104" s="281" t="s">
        <v>568</v>
      </c>
      <c r="D104" s="281" t="s">
        <v>1349</v>
      </c>
      <c r="E104" s="19" t="s">
        <v>117</v>
      </c>
      <c r="F104" s="282">
        <v>1537.77</v>
      </c>
      <c r="G104" s="37"/>
      <c r="H104" s="42"/>
    </row>
    <row r="105" spans="1:8" s="2" customFormat="1" ht="16.8" customHeight="1">
      <c r="A105" s="37"/>
      <c r="B105" s="42"/>
      <c r="C105" s="281" t="s">
        <v>668</v>
      </c>
      <c r="D105" s="281" t="s">
        <v>1357</v>
      </c>
      <c r="E105" s="19" t="s">
        <v>117</v>
      </c>
      <c r="F105" s="282">
        <v>60.04</v>
      </c>
      <c r="G105" s="37"/>
      <c r="H105" s="42"/>
    </row>
    <row r="106" spans="1:8" s="2" customFormat="1" ht="16.8" customHeight="1">
      <c r="A106" s="37"/>
      <c r="B106" s="42"/>
      <c r="C106" s="281" t="s">
        <v>694</v>
      </c>
      <c r="D106" s="281" t="s">
        <v>1362</v>
      </c>
      <c r="E106" s="19" t="s">
        <v>117</v>
      </c>
      <c r="F106" s="282">
        <v>11.4</v>
      </c>
      <c r="G106" s="37"/>
      <c r="H106" s="42"/>
    </row>
    <row r="107" spans="1:8" s="2" customFormat="1" ht="16.8" customHeight="1">
      <c r="A107" s="37"/>
      <c r="B107" s="42"/>
      <c r="C107" s="281" t="s">
        <v>797</v>
      </c>
      <c r="D107" s="281" t="s">
        <v>1365</v>
      </c>
      <c r="E107" s="19" t="s">
        <v>99</v>
      </c>
      <c r="F107" s="282">
        <v>286.93700000000001</v>
      </c>
      <c r="G107" s="37"/>
      <c r="H107" s="42"/>
    </row>
    <row r="108" spans="1:8" s="2" customFormat="1" ht="16.8" customHeight="1">
      <c r="A108" s="37"/>
      <c r="B108" s="42"/>
      <c r="C108" s="281" t="s">
        <v>860</v>
      </c>
      <c r="D108" s="281" t="s">
        <v>1360</v>
      </c>
      <c r="E108" s="19" t="s">
        <v>117</v>
      </c>
      <c r="F108" s="282">
        <v>1472.93</v>
      </c>
      <c r="G108" s="37"/>
      <c r="H108" s="42"/>
    </row>
    <row r="109" spans="1:8" s="2" customFormat="1" ht="16.8" customHeight="1">
      <c r="A109" s="37"/>
      <c r="B109" s="42"/>
      <c r="C109" s="281" t="s">
        <v>806</v>
      </c>
      <c r="D109" s="281" t="s">
        <v>807</v>
      </c>
      <c r="E109" s="19" t="s">
        <v>117</v>
      </c>
      <c r="F109" s="282">
        <v>39.098999999999997</v>
      </c>
      <c r="G109" s="37"/>
      <c r="H109" s="42"/>
    </row>
    <row r="110" spans="1:8" s="2" customFormat="1" ht="16.8" customHeight="1">
      <c r="A110" s="37"/>
      <c r="B110" s="42"/>
      <c r="C110" s="277" t="s">
        <v>136</v>
      </c>
      <c r="D110" s="278" t="s">
        <v>137</v>
      </c>
      <c r="E110" s="279" t="s">
        <v>117</v>
      </c>
      <c r="F110" s="280">
        <v>1.46</v>
      </c>
      <c r="G110" s="37"/>
      <c r="H110" s="42"/>
    </row>
    <row r="111" spans="1:8" s="2" customFormat="1" ht="16.8" customHeight="1">
      <c r="A111" s="37"/>
      <c r="B111" s="42"/>
      <c r="C111" s="281" t="s">
        <v>32</v>
      </c>
      <c r="D111" s="281" t="s">
        <v>1366</v>
      </c>
      <c r="E111" s="19" t="s">
        <v>32</v>
      </c>
      <c r="F111" s="282">
        <v>1.46</v>
      </c>
      <c r="G111" s="37"/>
      <c r="H111" s="42"/>
    </row>
    <row r="112" spans="1:8" s="2" customFormat="1" ht="16.8" customHeight="1">
      <c r="A112" s="37"/>
      <c r="B112" s="42"/>
      <c r="C112" s="283" t="s">
        <v>1316</v>
      </c>
      <c r="D112" s="37"/>
      <c r="E112" s="37"/>
      <c r="F112" s="37"/>
      <c r="G112" s="37"/>
      <c r="H112" s="42"/>
    </row>
    <row r="113" spans="1:8" s="2" customFormat="1" ht="16.8" customHeight="1">
      <c r="A113" s="37"/>
      <c r="B113" s="42"/>
      <c r="C113" s="281" t="s">
        <v>484</v>
      </c>
      <c r="D113" s="281" t="s">
        <v>1348</v>
      </c>
      <c r="E113" s="19" t="s">
        <v>117</v>
      </c>
      <c r="F113" s="282">
        <v>1537.77</v>
      </c>
      <c r="G113" s="37"/>
      <c r="H113" s="42"/>
    </row>
    <row r="114" spans="1:8" s="2" customFormat="1" ht="16.8" customHeight="1">
      <c r="A114" s="37"/>
      <c r="B114" s="42"/>
      <c r="C114" s="281" t="s">
        <v>568</v>
      </c>
      <c r="D114" s="281" t="s">
        <v>1349</v>
      </c>
      <c r="E114" s="19" t="s">
        <v>117</v>
      </c>
      <c r="F114" s="282">
        <v>1537.77</v>
      </c>
      <c r="G114" s="37"/>
      <c r="H114" s="42"/>
    </row>
    <row r="115" spans="1:8" s="2" customFormat="1" ht="16.8" customHeight="1">
      <c r="A115" s="37"/>
      <c r="B115" s="42"/>
      <c r="C115" s="281" t="s">
        <v>668</v>
      </c>
      <c r="D115" s="281" t="s">
        <v>1357</v>
      </c>
      <c r="E115" s="19" t="s">
        <v>117</v>
      </c>
      <c r="F115" s="282">
        <v>60.04</v>
      </c>
      <c r="G115" s="37"/>
      <c r="H115" s="42"/>
    </row>
    <row r="116" spans="1:8" s="2" customFormat="1" ht="16.8" customHeight="1">
      <c r="A116" s="37"/>
      <c r="B116" s="42"/>
      <c r="C116" s="281" t="s">
        <v>694</v>
      </c>
      <c r="D116" s="281" t="s">
        <v>1362</v>
      </c>
      <c r="E116" s="19" t="s">
        <v>117</v>
      </c>
      <c r="F116" s="282">
        <v>11.4</v>
      </c>
      <c r="G116" s="37"/>
      <c r="H116" s="42"/>
    </row>
    <row r="117" spans="1:8" s="2" customFormat="1" ht="16.8" customHeight="1">
      <c r="A117" s="37"/>
      <c r="B117" s="42"/>
      <c r="C117" s="281" t="s">
        <v>797</v>
      </c>
      <c r="D117" s="281" t="s">
        <v>1365</v>
      </c>
      <c r="E117" s="19" t="s">
        <v>99</v>
      </c>
      <c r="F117" s="282">
        <v>286.93700000000001</v>
      </c>
      <c r="G117" s="37"/>
      <c r="H117" s="42"/>
    </row>
    <row r="118" spans="1:8" s="2" customFormat="1" ht="16.8" customHeight="1">
      <c r="A118" s="37"/>
      <c r="B118" s="42"/>
      <c r="C118" s="281" t="s">
        <v>860</v>
      </c>
      <c r="D118" s="281" t="s">
        <v>1360</v>
      </c>
      <c r="E118" s="19" t="s">
        <v>117</v>
      </c>
      <c r="F118" s="282">
        <v>1472.93</v>
      </c>
      <c r="G118" s="37"/>
      <c r="H118" s="42"/>
    </row>
    <row r="119" spans="1:8" s="2" customFormat="1" ht="16.8" customHeight="1">
      <c r="A119" s="37"/>
      <c r="B119" s="42"/>
      <c r="C119" s="281" t="s">
        <v>812</v>
      </c>
      <c r="D119" s="281" t="s">
        <v>813</v>
      </c>
      <c r="E119" s="19" t="s">
        <v>117</v>
      </c>
      <c r="F119" s="282">
        <v>25.513000000000002</v>
      </c>
      <c r="G119" s="37"/>
      <c r="H119" s="42"/>
    </row>
    <row r="120" spans="1:8" s="2" customFormat="1" ht="16.8" customHeight="1">
      <c r="A120" s="37"/>
      <c r="B120" s="42"/>
      <c r="C120" s="277" t="s">
        <v>139</v>
      </c>
      <c r="D120" s="278" t="s">
        <v>140</v>
      </c>
      <c r="E120" s="279" t="s">
        <v>117</v>
      </c>
      <c r="F120" s="280">
        <v>1565.22</v>
      </c>
      <c r="G120" s="37"/>
      <c r="H120" s="42"/>
    </row>
    <row r="121" spans="1:8" s="2" customFormat="1" ht="16.8" customHeight="1">
      <c r="A121" s="37"/>
      <c r="B121" s="42"/>
      <c r="C121" s="281" t="s">
        <v>32</v>
      </c>
      <c r="D121" s="281" t="s">
        <v>1367</v>
      </c>
      <c r="E121" s="19" t="s">
        <v>32</v>
      </c>
      <c r="F121" s="282">
        <v>1565.22</v>
      </c>
      <c r="G121" s="37"/>
      <c r="H121" s="42"/>
    </row>
    <row r="122" spans="1:8" s="2" customFormat="1" ht="16.8" customHeight="1">
      <c r="A122" s="37"/>
      <c r="B122" s="42"/>
      <c r="C122" s="283" t="s">
        <v>1316</v>
      </c>
      <c r="D122" s="37"/>
      <c r="E122" s="37"/>
      <c r="F122" s="37"/>
      <c r="G122" s="37"/>
      <c r="H122" s="42"/>
    </row>
    <row r="123" spans="1:8" s="2" customFormat="1" ht="16.8" customHeight="1">
      <c r="A123" s="37"/>
      <c r="B123" s="42"/>
      <c r="C123" s="281" t="s">
        <v>484</v>
      </c>
      <c r="D123" s="281" t="s">
        <v>1348</v>
      </c>
      <c r="E123" s="19" t="s">
        <v>117</v>
      </c>
      <c r="F123" s="282">
        <v>1537.77</v>
      </c>
      <c r="G123" s="37"/>
      <c r="H123" s="42"/>
    </row>
    <row r="124" spans="1:8" s="2" customFormat="1" ht="16.8" customHeight="1">
      <c r="A124" s="37"/>
      <c r="B124" s="42"/>
      <c r="C124" s="281" t="s">
        <v>568</v>
      </c>
      <c r="D124" s="281" t="s">
        <v>1349</v>
      </c>
      <c r="E124" s="19" t="s">
        <v>117</v>
      </c>
      <c r="F124" s="282">
        <v>1537.77</v>
      </c>
      <c r="G124" s="37"/>
      <c r="H124" s="42"/>
    </row>
    <row r="125" spans="1:8" s="2" customFormat="1" ht="16.8" customHeight="1">
      <c r="A125" s="37"/>
      <c r="B125" s="42"/>
      <c r="C125" s="281" t="s">
        <v>664</v>
      </c>
      <c r="D125" s="281" t="s">
        <v>1368</v>
      </c>
      <c r="E125" s="19" t="s">
        <v>117</v>
      </c>
      <c r="F125" s="282">
        <v>1412.89</v>
      </c>
      <c r="G125" s="37"/>
      <c r="H125" s="42"/>
    </row>
    <row r="126" spans="1:8" s="2" customFormat="1" ht="16.8" customHeight="1">
      <c r="A126" s="37"/>
      <c r="B126" s="42"/>
      <c r="C126" s="281" t="s">
        <v>724</v>
      </c>
      <c r="D126" s="281" t="s">
        <v>1369</v>
      </c>
      <c r="E126" s="19" t="s">
        <v>117</v>
      </c>
      <c r="F126" s="282">
        <v>1352.97</v>
      </c>
      <c r="G126" s="37"/>
      <c r="H126" s="42"/>
    </row>
    <row r="127" spans="1:8" s="2" customFormat="1" ht="16.8" customHeight="1">
      <c r="A127" s="37"/>
      <c r="B127" s="42"/>
      <c r="C127" s="281" t="s">
        <v>860</v>
      </c>
      <c r="D127" s="281" t="s">
        <v>1360</v>
      </c>
      <c r="E127" s="19" t="s">
        <v>117</v>
      </c>
      <c r="F127" s="282">
        <v>1472.93</v>
      </c>
      <c r="G127" s="37"/>
      <c r="H127" s="42"/>
    </row>
    <row r="128" spans="1:8" s="2" customFormat="1" ht="16.8" customHeight="1">
      <c r="A128" s="37"/>
      <c r="B128" s="42"/>
      <c r="C128" s="281" t="s">
        <v>731</v>
      </c>
      <c r="D128" s="281" t="s">
        <v>732</v>
      </c>
      <c r="E128" s="19" t="s">
        <v>117</v>
      </c>
      <c r="F128" s="282">
        <v>1371.3589999999999</v>
      </c>
      <c r="G128" s="37"/>
      <c r="H128" s="42"/>
    </row>
    <row r="129" spans="1:8" s="2" customFormat="1" ht="16.8" customHeight="1">
      <c r="A129" s="37"/>
      <c r="B129" s="42"/>
      <c r="C129" s="277" t="s">
        <v>142</v>
      </c>
      <c r="D129" s="278" t="s">
        <v>143</v>
      </c>
      <c r="E129" s="279" t="s">
        <v>117</v>
      </c>
      <c r="F129" s="280">
        <v>8.5</v>
      </c>
      <c r="G129" s="37"/>
      <c r="H129" s="42"/>
    </row>
    <row r="130" spans="1:8" s="2" customFormat="1" ht="16.8" customHeight="1">
      <c r="A130" s="37"/>
      <c r="B130" s="42"/>
      <c r="C130" s="281" t="s">
        <v>32</v>
      </c>
      <c r="D130" s="281" t="s">
        <v>1370</v>
      </c>
      <c r="E130" s="19" t="s">
        <v>32</v>
      </c>
      <c r="F130" s="282">
        <v>8.5</v>
      </c>
      <c r="G130" s="37"/>
      <c r="H130" s="42"/>
    </row>
    <row r="131" spans="1:8" s="2" customFormat="1" ht="16.8" customHeight="1">
      <c r="A131" s="37"/>
      <c r="B131" s="42"/>
      <c r="C131" s="283" t="s">
        <v>1316</v>
      </c>
      <c r="D131" s="37"/>
      <c r="E131" s="37"/>
      <c r="F131" s="37"/>
      <c r="G131" s="37"/>
      <c r="H131" s="42"/>
    </row>
    <row r="132" spans="1:8" s="2" customFormat="1" ht="16.8" customHeight="1">
      <c r="A132" s="37"/>
      <c r="B132" s="42"/>
      <c r="C132" s="281" t="s">
        <v>484</v>
      </c>
      <c r="D132" s="281" t="s">
        <v>1348</v>
      </c>
      <c r="E132" s="19" t="s">
        <v>117</v>
      </c>
      <c r="F132" s="282">
        <v>1537.77</v>
      </c>
      <c r="G132" s="37"/>
      <c r="H132" s="42"/>
    </row>
    <row r="133" spans="1:8" s="2" customFormat="1" ht="16.8" customHeight="1">
      <c r="A133" s="37"/>
      <c r="B133" s="42"/>
      <c r="C133" s="281" t="s">
        <v>568</v>
      </c>
      <c r="D133" s="281" t="s">
        <v>1349</v>
      </c>
      <c r="E133" s="19" t="s">
        <v>117</v>
      </c>
      <c r="F133" s="282">
        <v>1537.77</v>
      </c>
      <c r="G133" s="37"/>
      <c r="H133" s="42"/>
    </row>
    <row r="134" spans="1:8" s="2" customFormat="1" ht="16.8" customHeight="1">
      <c r="A134" s="37"/>
      <c r="B134" s="42"/>
      <c r="C134" s="281" t="s">
        <v>664</v>
      </c>
      <c r="D134" s="281" t="s">
        <v>1368</v>
      </c>
      <c r="E134" s="19" t="s">
        <v>117</v>
      </c>
      <c r="F134" s="282">
        <v>1412.89</v>
      </c>
      <c r="G134" s="37"/>
      <c r="H134" s="42"/>
    </row>
    <row r="135" spans="1:8" s="2" customFormat="1" ht="16.8" customHeight="1">
      <c r="A135" s="37"/>
      <c r="B135" s="42"/>
      <c r="C135" s="281" t="s">
        <v>724</v>
      </c>
      <c r="D135" s="281" t="s">
        <v>1369</v>
      </c>
      <c r="E135" s="19" t="s">
        <v>117</v>
      </c>
      <c r="F135" s="282">
        <v>1352.97</v>
      </c>
      <c r="G135" s="37"/>
      <c r="H135" s="42"/>
    </row>
    <row r="136" spans="1:8" s="2" customFormat="1" ht="16.8" customHeight="1">
      <c r="A136" s="37"/>
      <c r="B136" s="42"/>
      <c r="C136" s="281" t="s">
        <v>860</v>
      </c>
      <c r="D136" s="281" t="s">
        <v>1360</v>
      </c>
      <c r="E136" s="19" t="s">
        <v>117</v>
      </c>
      <c r="F136" s="282">
        <v>1472.93</v>
      </c>
      <c r="G136" s="37"/>
      <c r="H136" s="42"/>
    </row>
    <row r="137" spans="1:8" s="2" customFormat="1" ht="16.8" customHeight="1">
      <c r="A137" s="37"/>
      <c r="B137" s="42"/>
      <c r="C137" s="281" t="s">
        <v>953</v>
      </c>
      <c r="D137" s="281" t="s">
        <v>1371</v>
      </c>
      <c r="E137" s="19" t="s">
        <v>117</v>
      </c>
      <c r="F137" s="282">
        <v>8.5</v>
      </c>
      <c r="G137" s="37"/>
      <c r="H137" s="42"/>
    </row>
    <row r="138" spans="1:8" s="2" customFormat="1" ht="16.8" customHeight="1">
      <c r="A138" s="37"/>
      <c r="B138" s="42"/>
      <c r="C138" s="277" t="s">
        <v>145</v>
      </c>
      <c r="D138" s="278" t="s">
        <v>146</v>
      </c>
      <c r="E138" s="279" t="s">
        <v>117</v>
      </c>
      <c r="F138" s="280">
        <v>35.619999999999997</v>
      </c>
      <c r="G138" s="37"/>
      <c r="H138" s="42"/>
    </row>
    <row r="139" spans="1:8" s="2" customFormat="1" ht="16.8" customHeight="1">
      <c r="A139" s="37"/>
      <c r="B139" s="42"/>
      <c r="C139" s="281" t="s">
        <v>32</v>
      </c>
      <c r="D139" s="281" t="s">
        <v>1372</v>
      </c>
      <c r="E139" s="19" t="s">
        <v>32</v>
      </c>
      <c r="F139" s="282">
        <v>35.619999999999997</v>
      </c>
      <c r="G139" s="37"/>
      <c r="H139" s="42"/>
    </row>
    <row r="140" spans="1:8" s="2" customFormat="1" ht="16.8" customHeight="1">
      <c r="A140" s="37"/>
      <c r="B140" s="42"/>
      <c r="C140" s="283" t="s">
        <v>1316</v>
      </c>
      <c r="D140" s="37"/>
      <c r="E140" s="37"/>
      <c r="F140" s="37"/>
      <c r="G140" s="37"/>
      <c r="H140" s="42"/>
    </row>
    <row r="141" spans="1:8" s="2" customFormat="1" ht="16.8" customHeight="1">
      <c r="A141" s="37"/>
      <c r="B141" s="42"/>
      <c r="C141" s="281" t="s">
        <v>484</v>
      </c>
      <c r="D141" s="281" t="s">
        <v>1348</v>
      </c>
      <c r="E141" s="19" t="s">
        <v>117</v>
      </c>
      <c r="F141" s="282">
        <v>1537.77</v>
      </c>
      <c r="G141" s="37"/>
      <c r="H141" s="42"/>
    </row>
    <row r="142" spans="1:8" s="2" customFormat="1" ht="16.8" customHeight="1">
      <c r="A142" s="37"/>
      <c r="B142" s="42"/>
      <c r="C142" s="281" t="s">
        <v>568</v>
      </c>
      <c r="D142" s="281" t="s">
        <v>1349</v>
      </c>
      <c r="E142" s="19" t="s">
        <v>117</v>
      </c>
      <c r="F142" s="282">
        <v>1537.77</v>
      </c>
      <c r="G142" s="37"/>
      <c r="H142" s="42"/>
    </row>
    <row r="143" spans="1:8" s="2" customFormat="1" ht="16.8" customHeight="1">
      <c r="A143" s="37"/>
      <c r="B143" s="42"/>
      <c r="C143" s="281" t="s">
        <v>664</v>
      </c>
      <c r="D143" s="281" t="s">
        <v>1368</v>
      </c>
      <c r="E143" s="19" t="s">
        <v>117</v>
      </c>
      <c r="F143" s="282">
        <v>1412.89</v>
      </c>
      <c r="G143" s="37"/>
      <c r="H143" s="42"/>
    </row>
    <row r="144" spans="1:8" s="2" customFormat="1" ht="16.8" customHeight="1">
      <c r="A144" s="37"/>
      <c r="B144" s="42"/>
      <c r="C144" s="281" t="s">
        <v>797</v>
      </c>
      <c r="D144" s="281" t="s">
        <v>1365</v>
      </c>
      <c r="E144" s="19" t="s">
        <v>99</v>
      </c>
      <c r="F144" s="282">
        <v>286.93700000000001</v>
      </c>
      <c r="G144" s="37"/>
      <c r="H144" s="42"/>
    </row>
    <row r="145" spans="1:8" s="2" customFormat="1" ht="16.8" customHeight="1">
      <c r="A145" s="37"/>
      <c r="B145" s="42"/>
      <c r="C145" s="281" t="s">
        <v>860</v>
      </c>
      <c r="D145" s="281" t="s">
        <v>1360</v>
      </c>
      <c r="E145" s="19" t="s">
        <v>117</v>
      </c>
      <c r="F145" s="282">
        <v>1472.93</v>
      </c>
      <c r="G145" s="37"/>
      <c r="H145" s="42"/>
    </row>
    <row r="146" spans="1:8" s="2" customFormat="1" ht="16.8" customHeight="1">
      <c r="A146" s="37"/>
      <c r="B146" s="42"/>
      <c r="C146" s="281" t="s">
        <v>806</v>
      </c>
      <c r="D146" s="281" t="s">
        <v>807</v>
      </c>
      <c r="E146" s="19" t="s">
        <v>117</v>
      </c>
      <c r="F146" s="282">
        <v>39.098999999999997</v>
      </c>
      <c r="G146" s="37"/>
      <c r="H146" s="42"/>
    </row>
    <row r="147" spans="1:8" s="2" customFormat="1" ht="16.8" customHeight="1">
      <c r="A147" s="37"/>
      <c r="B147" s="42"/>
      <c r="C147" s="277" t="s">
        <v>148</v>
      </c>
      <c r="D147" s="278" t="s">
        <v>149</v>
      </c>
      <c r="E147" s="279" t="s">
        <v>117</v>
      </c>
      <c r="F147" s="280">
        <v>23.31</v>
      </c>
      <c r="G147" s="37"/>
      <c r="H147" s="42"/>
    </row>
    <row r="148" spans="1:8" s="2" customFormat="1" ht="16.8" customHeight="1">
      <c r="A148" s="37"/>
      <c r="B148" s="42"/>
      <c r="C148" s="281" t="s">
        <v>32</v>
      </c>
      <c r="D148" s="281" t="s">
        <v>1373</v>
      </c>
      <c r="E148" s="19" t="s">
        <v>32</v>
      </c>
      <c r="F148" s="282">
        <v>23.31</v>
      </c>
      <c r="G148" s="37"/>
      <c r="H148" s="42"/>
    </row>
    <row r="149" spans="1:8" s="2" customFormat="1" ht="16.8" customHeight="1">
      <c r="A149" s="37"/>
      <c r="B149" s="42"/>
      <c r="C149" s="283" t="s">
        <v>1316</v>
      </c>
      <c r="D149" s="37"/>
      <c r="E149" s="37"/>
      <c r="F149" s="37"/>
      <c r="G149" s="37"/>
      <c r="H149" s="42"/>
    </row>
    <row r="150" spans="1:8" s="2" customFormat="1" ht="16.8" customHeight="1">
      <c r="A150" s="37"/>
      <c r="B150" s="42"/>
      <c r="C150" s="281" t="s">
        <v>484</v>
      </c>
      <c r="D150" s="281" t="s">
        <v>1348</v>
      </c>
      <c r="E150" s="19" t="s">
        <v>117</v>
      </c>
      <c r="F150" s="282">
        <v>1537.77</v>
      </c>
      <c r="G150" s="37"/>
      <c r="H150" s="42"/>
    </row>
    <row r="151" spans="1:8" s="2" customFormat="1" ht="16.8" customHeight="1">
      <c r="A151" s="37"/>
      <c r="B151" s="42"/>
      <c r="C151" s="281" t="s">
        <v>568</v>
      </c>
      <c r="D151" s="281" t="s">
        <v>1349</v>
      </c>
      <c r="E151" s="19" t="s">
        <v>117</v>
      </c>
      <c r="F151" s="282">
        <v>1537.77</v>
      </c>
      <c r="G151" s="37"/>
      <c r="H151" s="42"/>
    </row>
    <row r="152" spans="1:8" s="2" customFormat="1" ht="16.8" customHeight="1">
      <c r="A152" s="37"/>
      <c r="B152" s="42"/>
      <c r="C152" s="281" t="s">
        <v>664</v>
      </c>
      <c r="D152" s="281" t="s">
        <v>1368</v>
      </c>
      <c r="E152" s="19" t="s">
        <v>117</v>
      </c>
      <c r="F152" s="282">
        <v>1412.89</v>
      </c>
      <c r="G152" s="37"/>
      <c r="H152" s="42"/>
    </row>
    <row r="153" spans="1:8" s="2" customFormat="1" ht="16.8" customHeight="1">
      <c r="A153" s="37"/>
      <c r="B153" s="42"/>
      <c r="C153" s="281" t="s">
        <v>797</v>
      </c>
      <c r="D153" s="281" t="s">
        <v>1365</v>
      </c>
      <c r="E153" s="19" t="s">
        <v>99</v>
      </c>
      <c r="F153" s="282">
        <v>286.93700000000001</v>
      </c>
      <c r="G153" s="37"/>
      <c r="H153" s="42"/>
    </row>
    <row r="154" spans="1:8" s="2" customFormat="1" ht="16.8" customHeight="1">
      <c r="A154" s="37"/>
      <c r="B154" s="42"/>
      <c r="C154" s="281" t="s">
        <v>860</v>
      </c>
      <c r="D154" s="281" t="s">
        <v>1360</v>
      </c>
      <c r="E154" s="19" t="s">
        <v>117</v>
      </c>
      <c r="F154" s="282">
        <v>1472.93</v>
      </c>
      <c r="G154" s="37"/>
      <c r="H154" s="42"/>
    </row>
    <row r="155" spans="1:8" s="2" customFormat="1" ht="16.8" customHeight="1">
      <c r="A155" s="37"/>
      <c r="B155" s="42"/>
      <c r="C155" s="281" t="s">
        <v>812</v>
      </c>
      <c r="D155" s="281" t="s">
        <v>813</v>
      </c>
      <c r="E155" s="19" t="s">
        <v>117</v>
      </c>
      <c r="F155" s="282">
        <v>25.513000000000002</v>
      </c>
      <c r="G155" s="37"/>
      <c r="H155" s="42"/>
    </row>
    <row r="156" spans="1:8" s="2" customFormat="1" ht="16.8" customHeight="1">
      <c r="A156" s="37"/>
      <c r="B156" s="42"/>
      <c r="C156" s="277" t="s">
        <v>151</v>
      </c>
      <c r="D156" s="278" t="s">
        <v>152</v>
      </c>
      <c r="E156" s="279" t="s">
        <v>117</v>
      </c>
      <c r="F156" s="280">
        <v>0.99</v>
      </c>
      <c r="G156" s="37"/>
      <c r="H156" s="42"/>
    </row>
    <row r="157" spans="1:8" s="2" customFormat="1" ht="16.8" customHeight="1">
      <c r="A157" s="37"/>
      <c r="B157" s="42"/>
      <c r="C157" s="281" t="s">
        <v>32</v>
      </c>
      <c r="D157" s="281" t="s">
        <v>1374</v>
      </c>
      <c r="E157" s="19" t="s">
        <v>32</v>
      </c>
      <c r="F157" s="282">
        <v>0.99</v>
      </c>
      <c r="G157" s="37"/>
      <c r="H157" s="42"/>
    </row>
    <row r="158" spans="1:8" s="2" customFormat="1" ht="16.8" customHeight="1">
      <c r="A158" s="37"/>
      <c r="B158" s="42"/>
      <c r="C158" s="283" t="s">
        <v>1316</v>
      </c>
      <c r="D158" s="37"/>
      <c r="E158" s="37"/>
      <c r="F158" s="37"/>
      <c r="G158" s="37"/>
      <c r="H158" s="42"/>
    </row>
    <row r="159" spans="1:8" s="2" customFormat="1" ht="16.8" customHeight="1">
      <c r="A159" s="37"/>
      <c r="B159" s="42"/>
      <c r="C159" s="281" t="s">
        <v>484</v>
      </c>
      <c r="D159" s="281" t="s">
        <v>1348</v>
      </c>
      <c r="E159" s="19" t="s">
        <v>117</v>
      </c>
      <c r="F159" s="282">
        <v>1537.77</v>
      </c>
      <c r="G159" s="37"/>
      <c r="H159" s="42"/>
    </row>
    <row r="160" spans="1:8" s="2" customFormat="1" ht="16.8" customHeight="1">
      <c r="A160" s="37"/>
      <c r="B160" s="42"/>
      <c r="C160" s="281" t="s">
        <v>568</v>
      </c>
      <c r="D160" s="281" t="s">
        <v>1349</v>
      </c>
      <c r="E160" s="19" t="s">
        <v>117</v>
      </c>
      <c r="F160" s="282">
        <v>1537.77</v>
      </c>
      <c r="G160" s="37"/>
      <c r="H160" s="42"/>
    </row>
    <row r="161" spans="1:8" s="2" customFormat="1" ht="16.8" customHeight="1">
      <c r="A161" s="37"/>
      <c r="B161" s="42"/>
      <c r="C161" s="281" t="s">
        <v>664</v>
      </c>
      <c r="D161" s="281" t="s">
        <v>1368</v>
      </c>
      <c r="E161" s="19" t="s">
        <v>117</v>
      </c>
      <c r="F161" s="282">
        <v>1412.89</v>
      </c>
      <c r="G161" s="37"/>
      <c r="H161" s="42"/>
    </row>
    <row r="162" spans="1:8" s="2" customFormat="1" ht="16.8" customHeight="1">
      <c r="A162" s="37"/>
      <c r="B162" s="42"/>
      <c r="C162" s="281" t="s">
        <v>737</v>
      </c>
      <c r="D162" s="281" t="s">
        <v>1363</v>
      </c>
      <c r="E162" s="19" t="s">
        <v>117</v>
      </c>
      <c r="F162" s="282">
        <v>8.59</v>
      </c>
      <c r="G162" s="37"/>
      <c r="H162" s="42"/>
    </row>
    <row r="163" spans="1:8" s="2" customFormat="1" ht="16.8" customHeight="1">
      <c r="A163" s="37"/>
      <c r="B163" s="42"/>
      <c r="C163" s="281" t="s">
        <v>860</v>
      </c>
      <c r="D163" s="281" t="s">
        <v>1360</v>
      </c>
      <c r="E163" s="19" t="s">
        <v>117</v>
      </c>
      <c r="F163" s="282">
        <v>1472.93</v>
      </c>
      <c r="G163" s="37"/>
      <c r="H163" s="42"/>
    </row>
    <row r="164" spans="1:8" s="2" customFormat="1" ht="16.8" customHeight="1">
      <c r="A164" s="37"/>
      <c r="B164" s="42"/>
      <c r="C164" s="277" t="s">
        <v>154</v>
      </c>
      <c r="D164" s="278" t="s">
        <v>155</v>
      </c>
      <c r="E164" s="279" t="s">
        <v>99</v>
      </c>
      <c r="F164" s="280">
        <v>5.71</v>
      </c>
      <c r="G164" s="37"/>
      <c r="H164" s="42"/>
    </row>
    <row r="165" spans="1:8" s="2" customFormat="1" ht="16.8" customHeight="1">
      <c r="A165" s="37"/>
      <c r="B165" s="42"/>
      <c r="C165" s="281" t="s">
        <v>32</v>
      </c>
      <c r="D165" s="281" t="s">
        <v>1375</v>
      </c>
      <c r="E165" s="19" t="s">
        <v>32</v>
      </c>
      <c r="F165" s="282">
        <v>5.71</v>
      </c>
      <c r="G165" s="37"/>
      <c r="H165" s="42"/>
    </row>
    <row r="166" spans="1:8" s="2" customFormat="1" ht="16.8" customHeight="1">
      <c r="A166" s="37"/>
      <c r="B166" s="42"/>
      <c r="C166" s="283" t="s">
        <v>1316</v>
      </c>
      <c r="D166" s="37"/>
      <c r="E166" s="37"/>
      <c r="F166" s="37"/>
      <c r="G166" s="37"/>
      <c r="H166" s="42"/>
    </row>
    <row r="167" spans="1:8" s="2" customFormat="1" ht="16.8" customHeight="1">
      <c r="A167" s="37"/>
      <c r="B167" s="42"/>
      <c r="C167" s="281" t="s">
        <v>611</v>
      </c>
      <c r="D167" s="281" t="s">
        <v>1376</v>
      </c>
      <c r="E167" s="19" t="s">
        <v>99</v>
      </c>
      <c r="F167" s="282">
        <v>5.71</v>
      </c>
      <c r="G167" s="37"/>
      <c r="H167" s="42"/>
    </row>
    <row r="168" spans="1:8" s="2" customFormat="1" ht="7.35" customHeight="1">
      <c r="A168" s="37"/>
      <c r="B168" s="138"/>
      <c r="C168" s="139"/>
      <c r="D168" s="139"/>
      <c r="E168" s="139"/>
      <c r="F168" s="139"/>
      <c r="G168" s="139"/>
      <c r="H168" s="42"/>
    </row>
    <row r="169" spans="1:8" s="2" customFormat="1" ht="10.199999999999999">
      <c r="A169" s="37"/>
      <c r="B169" s="37"/>
      <c r="C169" s="37"/>
      <c r="D169" s="37"/>
      <c r="E169" s="37"/>
      <c r="F169" s="37"/>
      <c r="G169" s="37"/>
      <c r="H169" s="37"/>
    </row>
  </sheetData>
  <sheetProtection algorithmName="SHA-512" hashValue="k9blb9tRGkiot2TwuwQc0Wx6vXtIsrLjopMO6+43jzA4WoiZnWQ2kyErwKzvgjPSxFZU1+/sfZTc7ygNDL9LWg==" saltValue="aEE6W+EMPrBq1Rf2fIS4eurVpP70+8B2bfBwwdW57DL9bWX1qGS30O1JqudNp2TSbrEEMTRMgn17a5H8L+h4+w==" spinCount="100000" sheet="1" objects="1" scenarios="1" formatColumns="0" formatRows="0"/>
  <mergeCells count="2">
    <mergeCell ref="D5:F5"/>
    <mergeCell ref="D6:F6"/>
  </mergeCells>
  <pageMargins left="0.70866141732283472" right="0.70866141732283472" top="0.78740157480314965" bottom="0.78740157480314965" header="0.31496062992125984" footer="0.31496062992125984"/>
  <pageSetup paperSize="9" scale="87" fitToHeight="100" orientation="landscape" blackAndWhite="1" r:id="rId1"/>
  <headerFooter>
    <oddHeader>&amp;LBENEŠOV - DOPRAVNÍ OPATŘENÍ U NÁDRAŽÍ (MĚSTO-SFDI-UNATELNÉ NÁKLADY)&amp;CDOPAS s.r.o.&amp;RPOLOŽKOVÝ VÝKAZ VÝMĚR</oddHeader>
    <oddFooter>&amp;LSeznam figur&amp;CStrana &amp;P z &amp;N&amp;RPoložkový soupis prací</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18"/>
  <sheetViews>
    <sheetView showGridLines="0" zoomScale="110" zoomScaleNormal="110" workbookViewId="0"/>
  </sheetViews>
  <sheetFormatPr defaultRowHeight="14.4"/>
  <cols>
    <col min="1" max="1" width="8.28515625" style="284" customWidth="1"/>
    <col min="2" max="2" width="1.7109375" style="284" customWidth="1"/>
    <col min="3" max="4" width="5" style="284" customWidth="1"/>
    <col min="5" max="5" width="11.7109375" style="284" customWidth="1"/>
    <col min="6" max="6" width="9.140625" style="284" customWidth="1"/>
    <col min="7" max="7" width="5" style="284" customWidth="1"/>
    <col min="8" max="8" width="77.85546875" style="284" customWidth="1"/>
    <col min="9" max="10" width="20" style="284" customWidth="1"/>
    <col min="11" max="11" width="1.7109375" style="284" customWidth="1"/>
  </cols>
  <sheetData>
    <row r="1" spans="2:11" s="1" customFormat="1" ht="37.5" customHeight="1"/>
    <row r="2" spans="2:11" s="1" customFormat="1" ht="7.5" customHeight="1">
      <c r="B2" s="285"/>
      <c r="C2" s="286"/>
      <c r="D2" s="286"/>
      <c r="E2" s="286"/>
      <c r="F2" s="286"/>
      <c r="G2" s="286"/>
      <c r="H2" s="286"/>
      <c r="I2" s="286"/>
      <c r="J2" s="286"/>
      <c r="K2" s="287"/>
    </row>
    <row r="3" spans="2:11" s="17" customFormat="1" ht="45" customHeight="1">
      <c r="B3" s="288"/>
      <c r="C3" s="414" t="s">
        <v>1377</v>
      </c>
      <c r="D3" s="414"/>
      <c r="E3" s="414"/>
      <c r="F3" s="414"/>
      <c r="G3" s="414"/>
      <c r="H3" s="414"/>
      <c r="I3" s="414"/>
      <c r="J3" s="414"/>
      <c r="K3" s="289"/>
    </row>
    <row r="4" spans="2:11" s="1" customFormat="1" ht="25.5" customHeight="1">
      <c r="B4" s="290"/>
      <c r="C4" s="419" t="s">
        <v>1378</v>
      </c>
      <c r="D4" s="419"/>
      <c r="E4" s="419"/>
      <c r="F4" s="419"/>
      <c r="G4" s="419"/>
      <c r="H4" s="419"/>
      <c r="I4" s="419"/>
      <c r="J4" s="419"/>
      <c r="K4" s="291"/>
    </row>
    <row r="5" spans="2:11" s="1" customFormat="1" ht="5.25" customHeight="1">
      <c r="B5" s="290"/>
      <c r="C5" s="292"/>
      <c r="D5" s="292"/>
      <c r="E5" s="292"/>
      <c r="F5" s="292"/>
      <c r="G5" s="292"/>
      <c r="H5" s="292"/>
      <c r="I5" s="292"/>
      <c r="J5" s="292"/>
      <c r="K5" s="291"/>
    </row>
    <row r="6" spans="2:11" s="1" customFormat="1" ht="15" customHeight="1">
      <c r="B6" s="290"/>
      <c r="C6" s="418" t="s">
        <v>1379</v>
      </c>
      <c r="D6" s="418"/>
      <c r="E6" s="418"/>
      <c r="F6" s="418"/>
      <c r="G6" s="418"/>
      <c r="H6" s="418"/>
      <c r="I6" s="418"/>
      <c r="J6" s="418"/>
      <c r="K6" s="291"/>
    </row>
    <row r="7" spans="2:11" s="1" customFormat="1" ht="15" customHeight="1">
      <c r="B7" s="294"/>
      <c r="C7" s="418" t="s">
        <v>1380</v>
      </c>
      <c r="D7" s="418"/>
      <c r="E7" s="418"/>
      <c r="F7" s="418"/>
      <c r="G7" s="418"/>
      <c r="H7" s="418"/>
      <c r="I7" s="418"/>
      <c r="J7" s="418"/>
      <c r="K7" s="291"/>
    </row>
    <row r="8" spans="2:11" s="1" customFormat="1" ht="12.75" customHeight="1">
      <c r="B8" s="294"/>
      <c r="C8" s="293"/>
      <c r="D8" s="293"/>
      <c r="E8" s="293"/>
      <c r="F8" s="293"/>
      <c r="G8" s="293"/>
      <c r="H8" s="293"/>
      <c r="I8" s="293"/>
      <c r="J8" s="293"/>
      <c r="K8" s="291"/>
    </row>
    <row r="9" spans="2:11" s="1" customFormat="1" ht="15" customHeight="1">
      <c r="B9" s="294"/>
      <c r="C9" s="418" t="s">
        <v>1381</v>
      </c>
      <c r="D9" s="418"/>
      <c r="E9" s="418"/>
      <c r="F9" s="418"/>
      <c r="G9" s="418"/>
      <c r="H9" s="418"/>
      <c r="I9" s="418"/>
      <c r="J9" s="418"/>
      <c r="K9" s="291"/>
    </row>
    <row r="10" spans="2:11" s="1" customFormat="1" ht="15" customHeight="1">
      <c r="B10" s="294"/>
      <c r="C10" s="293"/>
      <c r="D10" s="418" t="s">
        <v>1382</v>
      </c>
      <c r="E10" s="418"/>
      <c r="F10" s="418"/>
      <c r="G10" s="418"/>
      <c r="H10" s="418"/>
      <c r="I10" s="418"/>
      <c r="J10" s="418"/>
      <c r="K10" s="291"/>
    </row>
    <row r="11" spans="2:11" s="1" customFormat="1" ht="15" customHeight="1">
      <c r="B11" s="294"/>
      <c r="C11" s="295"/>
      <c r="D11" s="418" t="s">
        <v>1383</v>
      </c>
      <c r="E11" s="418"/>
      <c r="F11" s="418"/>
      <c r="G11" s="418"/>
      <c r="H11" s="418"/>
      <c r="I11" s="418"/>
      <c r="J11" s="418"/>
      <c r="K11" s="291"/>
    </row>
    <row r="12" spans="2:11" s="1" customFormat="1" ht="15" customHeight="1">
      <c r="B12" s="294"/>
      <c r="C12" s="295"/>
      <c r="D12" s="293"/>
      <c r="E12" s="293"/>
      <c r="F12" s="293"/>
      <c r="G12" s="293"/>
      <c r="H12" s="293"/>
      <c r="I12" s="293"/>
      <c r="J12" s="293"/>
      <c r="K12" s="291"/>
    </row>
    <row r="13" spans="2:11" s="1" customFormat="1" ht="15" customHeight="1">
      <c r="B13" s="294"/>
      <c r="C13" s="295"/>
      <c r="D13" s="296" t="s">
        <v>1384</v>
      </c>
      <c r="E13" s="293"/>
      <c r="F13" s="293"/>
      <c r="G13" s="293"/>
      <c r="H13" s="293"/>
      <c r="I13" s="293"/>
      <c r="J13" s="293"/>
      <c r="K13" s="291"/>
    </row>
    <row r="14" spans="2:11" s="1" customFormat="1" ht="12.75" customHeight="1">
      <c r="B14" s="294"/>
      <c r="C14" s="295"/>
      <c r="D14" s="295"/>
      <c r="E14" s="295"/>
      <c r="F14" s="295"/>
      <c r="G14" s="295"/>
      <c r="H14" s="295"/>
      <c r="I14" s="295"/>
      <c r="J14" s="295"/>
      <c r="K14" s="291"/>
    </row>
    <row r="15" spans="2:11" s="1" customFormat="1" ht="15" customHeight="1">
      <c r="B15" s="294"/>
      <c r="C15" s="295"/>
      <c r="D15" s="418" t="s">
        <v>1385</v>
      </c>
      <c r="E15" s="418"/>
      <c r="F15" s="418"/>
      <c r="G15" s="418"/>
      <c r="H15" s="418"/>
      <c r="I15" s="418"/>
      <c r="J15" s="418"/>
      <c r="K15" s="291"/>
    </row>
    <row r="16" spans="2:11" s="1" customFormat="1" ht="15" customHeight="1">
      <c r="B16" s="294"/>
      <c r="C16" s="295"/>
      <c r="D16" s="418" t="s">
        <v>1386</v>
      </c>
      <c r="E16" s="418"/>
      <c r="F16" s="418"/>
      <c r="G16" s="418"/>
      <c r="H16" s="418"/>
      <c r="I16" s="418"/>
      <c r="J16" s="418"/>
      <c r="K16" s="291"/>
    </row>
    <row r="17" spans="2:11" s="1" customFormat="1" ht="15" customHeight="1">
      <c r="B17" s="294"/>
      <c r="C17" s="295"/>
      <c r="D17" s="418" t="s">
        <v>1387</v>
      </c>
      <c r="E17" s="418"/>
      <c r="F17" s="418"/>
      <c r="G17" s="418"/>
      <c r="H17" s="418"/>
      <c r="I17" s="418"/>
      <c r="J17" s="418"/>
      <c r="K17" s="291"/>
    </row>
    <row r="18" spans="2:11" s="1" customFormat="1" ht="15" customHeight="1">
      <c r="B18" s="294"/>
      <c r="C18" s="295"/>
      <c r="D18" s="295"/>
      <c r="E18" s="297" t="s">
        <v>88</v>
      </c>
      <c r="F18" s="418" t="s">
        <v>1388</v>
      </c>
      <c r="G18" s="418"/>
      <c r="H18" s="418"/>
      <c r="I18" s="418"/>
      <c r="J18" s="418"/>
      <c r="K18" s="291"/>
    </row>
    <row r="19" spans="2:11" s="1" customFormat="1" ht="15" customHeight="1">
      <c r="B19" s="294"/>
      <c r="C19" s="295"/>
      <c r="D19" s="295"/>
      <c r="E19" s="297" t="s">
        <v>1389</v>
      </c>
      <c r="F19" s="418" t="s">
        <v>1390</v>
      </c>
      <c r="G19" s="418"/>
      <c r="H19" s="418"/>
      <c r="I19" s="418"/>
      <c r="J19" s="418"/>
      <c r="K19" s="291"/>
    </row>
    <row r="20" spans="2:11" s="1" customFormat="1" ht="15" customHeight="1">
      <c r="B20" s="294"/>
      <c r="C20" s="295"/>
      <c r="D20" s="295"/>
      <c r="E20" s="297" t="s">
        <v>1391</v>
      </c>
      <c r="F20" s="418" t="s">
        <v>1392</v>
      </c>
      <c r="G20" s="418"/>
      <c r="H20" s="418"/>
      <c r="I20" s="418"/>
      <c r="J20" s="418"/>
      <c r="K20" s="291"/>
    </row>
    <row r="21" spans="2:11" s="1" customFormat="1" ht="15" customHeight="1">
      <c r="B21" s="294"/>
      <c r="C21" s="295"/>
      <c r="D21" s="295"/>
      <c r="E21" s="297" t="s">
        <v>94</v>
      </c>
      <c r="F21" s="418" t="s">
        <v>1393</v>
      </c>
      <c r="G21" s="418"/>
      <c r="H21" s="418"/>
      <c r="I21" s="418"/>
      <c r="J21" s="418"/>
      <c r="K21" s="291"/>
    </row>
    <row r="22" spans="2:11" s="1" customFormat="1" ht="15" customHeight="1">
      <c r="B22" s="294"/>
      <c r="C22" s="295"/>
      <c r="D22" s="295"/>
      <c r="E22" s="297" t="s">
        <v>1394</v>
      </c>
      <c r="F22" s="418" t="s">
        <v>1395</v>
      </c>
      <c r="G22" s="418"/>
      <c r="H22" s="418"/>
      <c r="I22" s="418"/>
      <c r="J22" s="418"/>
      <c r="K22" s="291"/>
    </row>
    <row r="23" spans="2:11" s="1" customFormat="1" ht="15" customHeight="1">
      <c r="B23" s="294"/>
      <c r="C23" s="295"/>
      <c r="D23" s="295"/>
      <c r="E23" s="297" t="s">
        <v>1396</v>
      </c>
      <c r="F23" s="418" t="s">
        <v>1397</v>
      </c>
      <c r="G23" s="418"/>
      <c r="H23" s="418"/>
      <c r="I23" s="418"/>
      <c r="J23" s="418"/>
      <c r="K23" s="291"/>
    </row>
    <row r="24" spans="2:11" s="1" customFormat="1" ht="12.75" customHeight="1">
      <c r="B24" s="294"/>
      <c r="C24" s="295"/>
      <c r="D24" s="295"/>
      <c r="E24" s="295"/>
      <c r="F24" s="295"/>
      <c r="G24" s="295"/>
      <c r="H24" s="295"/>
      <c r="I24" s="295"/>
      <c r="J24" s="295"/>
      <c r="K24" s="291"/>
    </row>
    <row r="25" spans="2:11" s="1" customFormat="1" ht="15" customHeight="1">
      <c r="B25" s="294"/>
      <c r="C25" s="418" t="s">
        <v>1398</v>
      </c>
      <c r="D25" s="418"/>
      <c r="E25" s="418"/>
      <c r="F25" s="418"/>
      <c r="G25" s="418"/>
      <c r="H25" s="418"/>
      <c r="I25" s="418"/>
      <c r="J25" s="418"/>
      <c r="K25" s="291"/>
    </row>
    <row r="26" spans="2:11" s="1" customFormat="1" ht="15" customHeight="1">
      <c r="B26" s="294"/>
      <c r="C26" s="418" t="s">
        <v>1399</v>
      </c>
      <c r="D26" s="418"/>
      <c r="E26" s="418"/>
      <c r="F26" s="418"/>
      <c r="G26" s="418"/>
      <c r="H26" s="418"/>
      <c r="I26" s="418"/>
      <c r="J26" s="418"/>
      <c r="K26" s="291"/>
    </row>
    <row r="27" spans="2:11" s="1" customFormat="1" ht="15" customHeight="1">
      <c r="B27" s="294"/>
      <c r="C27" s="293"/>
      <c r="D27" s="418" t="s">
        <v>1400</v>
      </c>
      <c r="E27" s="418"/>
      <c r="F27" s="418"/>
      <c r="G27" s="418"/>
      <c r="H27" s="418"/>
      <c r="I27" s="418"/>
      <c r="J27" s="418"/>
      <c r="K27" s="291"/>
    </row>
    <row r="28" spans="2:11" s="1" customFormat="1" ht="15" customHeight="1">
      <c r="B28" s="294"/>
      <c r="C28" s="295"/>
      <c r="D28" s="418" t="s">
        <v>1401</v>
      </c>
      <c r="E28" s="418"/>
      <c r="F28" s="418"/>
      <c r="G28" s="418"/>
      <c r="H28" s="418"/>
      <c r="I28" s="418"/>
      <c r="J28" s="418"/>
      <c r="K28" s="291"/>
    </row>
    <row r="29" spans="2:11" s="1" customFormat="1" ht="12.75" customHeight="1">
      <c r="B29" s="294"/>
      <c r="C29" s="295"/>
      <c r="D29" s="295"/>
      <c r="E29" s="295"/>
      <c r="F29" s="295"/>
      <c r="G29" s="295"/>
      <c r="H29" s="295"/>
      <c r="I29" s="295"/>
      <c r="J29" s="295"/>
      <c r="K29" s="291"/>
    </row>
    <row r="30" spans="2:11" s="1" customFormat="1" ht="15" customHeight="1">
      <c r="B30" s="294"/>
      <c r="C30" s="295"/>
      <c r="D30" s="418" t="s">
        <v>1402</v>
      </c>
      <c r="E30" s="418"/>
      <c r="F30" s="418"/>
      <c r="G30" s="418"/>
      <c r="H30" s="418"/>
      <c r="I30" s="418"/>
      <c r="J30" s="418"/>
      <c r="K30" s="291"/>
    </row>
    <row r="31" spans="2:11" s="1" customFormat="1" ht="15" customHeight="1">
      <c r="B31" s="294"/>
      <c r="C31" s="295"/>
      <c r="D31" s="418" t="s">
        <v>1403</v>
      </c>
      <c r="E31" s="418"/>
      <c r="F31" s="418"/>
      <c r="G31" s="418"/>
      <c r="H31" s="418"/>
      <c r="I31" s="418"/>
      <c r="J31" s="418"/>
      <c r="K31" s="291"/>
    </row>
    <row r="32" spans="2:11" s="1" customFormat="1" ht="12.75" customHeight="1">
      <c r="B32" s="294"/>
      <c r="C32" s="295"/>
      <c r="D32" s="295"/>
      <c r="E32" s="295"/>
      <c r="F32" s="295"/>
      <c r="G32" s="295"/>
      <c r="H32" s="295"/>
      <c r="I32" s="295"/>
      <c r="J32" s="295"/>
      <c r="K32" s="291"/>
    </row>
    <row r="33" spans="2:11" s="1" customFormat="1" ht="15" customHeight="1">
      <c r="B33" s="294"/>
      <c r="C33" s="295"/>
      <c r="D33" s="418" t="s">
        <v>1404</v>
      </c>
      <c r="E33" s="418"/>
      <c r="F33" s="418"/>
      <c r="G33" s="418"/>
      <c r="H33" s="418"/>
      <c r="I33" s="418"/>
      <c r="J33" s="418"/>
      <c r="K33" s="291"/>
    </row>
    <row r="34" spans="2:11" s="1" customFormat="1" ht="15" customHeight="1">
      <c r="B34" s="294"/>
      <c r="C34" s="295"/>
      <c r="D34" s="418" t="s">
        <v>1405</v>
      </c>
      <c r="E34" s="418"/>
      <c r="F34" s="418"/>
      <c r="G34" s="418"/>
      <c r="H34" s="418"/>
      <c r="I34" s="418"/>
      <c r="J34" s="418"/>
      <c r="K34" s="291"/>
    </row>
    <row r="35" spans="2:11" s="1" customFormat="1" ht="15" customHeight="1">
      <c r="B35" s="294"/>
      <c r="C35" s="295"/>
      <c r="D35" s="418" t="s">
        <v>1406</v>
      </c>
      <c r="E35" s="418"/>
      <c r="F35" s="418"/>
      <c r="G35" s="418"/>
      <c r="H35" s="418"/>
      <c r="I35" s="418"/>
      <c r="J35" s="418"/>
      <c r="K35" s="291"/>
    </row>
    <row r="36" spans="2:11" s="1" customFormat="1" ht="15" customHeight="1">
      <c r="B36" s="294"/>
      <c r="C36" s="295"/>
      <c r="D36" s="293"/>
      <c r="E36" s="296" t="s">
        <v>175</v>
      </c>
      <c r="F36" s="293"/>
      <c r="G36" s="418" t="s">
        <v>1407</v>
      </c>
      <c r="H36" s="418"/>
      <c r="I36" s="418"/>
      <c r="J36" s="418"/>
      <c r="K36" s="291"/>
    </row>
    <row r="37" spans="2:11" s="1" customFormat="1" ht="30.75" customHeight="1">
      <c r="B37" s="294"/>
      <c r="C37" s="295"/>
      <c r="D37" s="293"/>
      <c r="E37" s="296" t="s">
        <v>1408</v>
      </c>
      <c r="F37" s="293"/>
      <c r="G37" s="418" t="s">
        <v>1409</v>
      </c>
      <c r="H37" s="418"/>
      <c r="I37" s="418"/>
      <c r="J37" s="418"/>
      <c r="K37" s="291"/>
    </row>
    <row r="38" spans="2:11" s="1" customFormat="1" ht="15" customHeight="1">
      <c r="B38" s="294"/>
      <c r="C38" s="295"/>
      <c r="D38" s="293"/>
      <c r="E38" s="296" t="s">
        <v>62</v>
      </c>
      <c r="F38" s="293"/>
      <c r="G38" s="418" t="s">
        <v>1410</v>
      </c>
      <c r="H38" s="418"/>
      <c r="I38" s="418"/>
      <c r="J38" s="418"/>
      <c r="K38" s="291"/>
    </row>
    <row r="39" spans="2:11" s="1" customFormat="1" ht="15" customHeight="1">
      <c r="B39" s="294"/>
      <c r="C39" s="295"/>
      <c r="D39" s="293"/>
      <c r="E39" s="296" t="s">
        <v>63</v>
      </c>
      <c r="F39" s="293"/>
      <c r="G39" s="418" t="s">
        <v>1411</v>
      </c>
      <c r="H39" s="418"/>
      <c r="I39" s="418"/>
      <c r="J39" s="418"/>
      <c r="K39" s="291"/>
    </row>
    <row r="40" spans="2:11" s="1" customFormat="1" ht="15" customHeight="1">
      <c r="B40" s="294"/>
      <c r="C40" s="295"/>
      <c r="D40" s="293"/>
      <c r="E40" s="296" t="s">
        <v>176</v>
      </c>
      <c r="F40" s="293"/>
      <c r="G40" s="418" t="s">
        <v>1412</v>
      </c>
      <c r="H40" s="418"/>
      <c r="I40" s="418"/>
      <c r="J40" s="418"/>
      <c r="K40" s="291"/>
    </row>
    <row r="41" spans="2:11" s="1" customFormat="1" ht="15" customHeight="1">
      <c r="B41" s="294"/>
      <c r="C41" s="295"/>
      <c r="D41" s="293"/>
      <c r="E41" s="296" t="s">
        <v>177</v>
      </c>
      <c r="F41" s="293"/>
      <c r="G41" s="418" t="s">
        <v>1413</v>
      </c>
      <c r="H41" s="418"/>
      <c r="I41" s="418"/>
      <c r="J41" s="418"/>
      <c r="K41" s="291"/>
    </row>
    <row r="42" spans="2:11" s="1" customFormat="1" ht="15" customHeight="1">
      <c r="B42" s="294"/>
      <c r="C42" s="295"/>
      <c r="D42" s="293"/>
      <c r="E42" s="296" t="s">
        <v>1414</v>
      </c>
      <c r="F42" s="293"/>
      <c r="G42" s="418" t="s">
        <v>1415</v>
      </c>
      <c r="H42" s="418"/>
      <c r="I42" s="418"/>
      <c r="J42" s="418"/>
      <c r="K42" s="291"/>
    </row>
    <row r="43" spans="2:11" s="1" customFormat="1" ht="15" customHeight="1">
      <c r="B43" s="294"/>
      <c r="C43" s="295"/>
      <c r="D43" s="293"/>
      <c r="E43" s="296"/>
      <c r="F43" s="293"/>
      <c r="G43" s="418" t="s">
        <v>1416</v>
      </c>
      <c r="H43" s="418"/>
      <c r="I43" s="418"/>
      <c r="J43" s="418"/>
      <c r="K43" s="291"/>
    </row>
    <row r="44" spans="2:11" s="1" customFormat="1" ht="15" customHeight="1">
      <c r="B44" s="294"/>
      <c r="C44" s="295"/>
      <c r="D44" s="293"/>
      <c r="E44" s="296" t="s">
        <v>1417</v>
      </c>
      <c r="F44" s="293"/>
      <c r="G44" s="418" t="s">
        <v>1418</v>
      </c>
      <c r="H44" s="418"/>
      <c r="I44" s="418"/>
      <c r="J44" s="418"/>
      <c r="K44" s="291"/>
    </row>
    <row r="45" spans="2:11" s="1" customFormat="1" ht="15" customHeight="1">
      <c r="B45" s="294"/>
      <c r="C45" s="295"/>
      <c r="D45" s="293"/>
      <c r="E45" s="296" t="s">
        <v>179</v>
      </c>
      <c r="F45" s="293"/>
      <c r="G45" s="418" t="s">
        <v>1419</v>
      </c>
      <c r="H45" s="418"/>
      <c r="I45" s="418"/>
      <c r="J45" s="418"/>
      <c r="K45" s="291"/>
    </row>
    <row r="46" spans="2:11" s="1" customFormat="1" ht="12.75" customHeight="1">
      <c r="B46" s="294"/>
      <c r="C46" s="295"/>
      <c r="D46" s="293"/>
      <c r="E46" s="293"/>
      <c r="F46" s="293"/>
      <c r="G46" s="293"/>
      <c r="H46" s="293"/>
      <c r="I46" s="293"/>
      <c r="J46" s="293"/>
      <c r="K46" s="291"/>
    </row>
    <row r="47" spans="2:11" s="1" customFormat="1" ht="15" customHeight="1">
      <c r="B47" s="294"/>
      <c r="C47" s="295"/>
      <c r="D47" s="418" t="s">
        <v>1420</v>
      </c>
      <c r="E47" s="418"/>
      <c r="F47" s="418"/>
      <c r="G47" s="418"/>
      <c r="H47" s="418"/>
      <c r="I47" s="418"/>
      <c r="J47" s="418"/>
      <c r="K47" s="291"/>
    </row>
    <row r="48" spans="2:11" s="1" customFormat="1" ht="15" customHeight="1">
      <c r="B48" s="294"/>
      <c r="C48" s="295"/>
      <c r="D48" s="295"/>
      <c r="E48" s="418" t="s">
        <v>1421</v>
      </c>
      <c r="F48" s="418"/>
      <c r="G48" s="418"/>
      <c r="H48" s="418"/>
      <c r="I48" s="418"/>
      <c r="J48" s="418"/>
      <c r="K48" s="291"/>
    </row>
    <row r="49" spans="2:11" s="1" customFormat="1" ht="15" customHeight="1">
      <c r="B49" s="294"/>
      <c r="C49" s="295"/>
      <c r="D49" s="295"/>
      <c r="E49" s="418" t="s">
        <v>1422</v>
      </c>
      <c r="F49" s="418"/>
      <c r="G49" s="418"/>
      <c r="H49" s="418"/>
      <c r="I49" s="418"/>
      <c r="J49" s="418"/>
      <c r="K49" s="291"/>
    </row>
    <row r="50" spans="2:11" s="1" customFormat="1" ht="15" customHeight="1">
      <c r="B50" s="294"/>
      <c r="C50" s="295"/>
      <c r="D50" s="295"/>
      <c r="E50" s="418" t="s">
        <v>1423</v>
      </c>
      <c r="F50" s="418"/>
      <c r="G50" s="418"/>
      <c r="H50" s="418"/>
      <c r="I50" s="418"/>
      <c r="J50" s="418"/>
      <c r="K50" s="291"/>
    </row>
    <row r="51" spans="2:11" s="1" customFormat="1" ht="15" customHeight="1">
      <c r="B51" s="294"/>
      <c r="C51" s="295"/>
      <c r="D51" s="418" t="s">
        <v>1424</v>
      </c>
      <c r="E51" s="418"/>
      <c r="F51" s="418"/>
      <c r="G51" s="418"/>
      <c r="H51" s="418"/>
      <c r="I51" s="418"/>
      <c r="J51" s="418"/>
      <c r="K51" s="291"/>
    </row>
    <row r="52" spans="2:11" s="1" customFormat="1" ht="25.5" customHeight="1">
      <c r="B52" s="290"/>
      <c r="C52" s="419" t="s">
        <v>1425</v>
      </c>
      <c r="D52" s="419"/>
      <c r="E52" s="419"/>
      <c r="F52" s="419"/>
      <c r="G52" s="419"/>
      <c r="H52" s="419"/>
      <c r="I52" s="419"/>
      <c r="J52" s="419"/>
      <c r="K52" s="291"/>
    </row>
    <row r="53" spans="2:11" s="1" customFormat="1" ht="5.25" customHeight="1">
      <c r="B53" s="290"/>
      <c r="C53" s="292"/>
      <c r="D53" s="292"/>
      <c r="E53" s="292"/>
      <c r="F53" s="292"/>
      <c r="G53" s="292"/>
      <c r="H53" s="292"/>
      <c r="I53" s="292"/>
      <c r="J53" s="292"/>
      <c r="K53" s="291"/>
    </row>
    <row r="54" spans="2:11" s="1" customFormat="1" ht="15" customHeight="1">
      <c r="B54" s="290"/>
      <c r="C54" s="418" t="s">
        <v>1426</v>
      </c>
      <c r="D54" s="418"/>
      <c r="E54" s="418"/>
      <c r="F54" s="418"/>
      <c r="G54" s="418"/>
      <c r="H54" s="418"/>
      <c r="I54" s="418"/>
      <c r="J54" s="418"/>
      <c r="K54" s="291"/>
    </row>
    <row r="55" spans="2:11" s="1" customFormat="1" ht="15" customHeight="1">
      <c r="B55" s="290"/>
      <c r="C55" s="418" t="s">
        <v>1427</v>
      </c>
      <c r="D55" s="418"/>
      <c r="E55" s="418"/>
      <c r="F55" s="418"/>
      <c r="G55" s="418"/>
      <c r="H55" s="418"/>
      <c r="I55" s="418"/>
      <c r="J55" s="418"/>
      <c r="K55" s="291"/>
    </row>
    <row r="56" spans="2:11" s="1" customFormat="1" ht="12.75" customHeight="1">
      <c r="B56" s="290"/>
      <c r="C56" s="293"/>
      <c r="D56" s="293"/>
      <c r="E56" s="293"/>
      <c r="F56" s="293"/>
      <c r="G56" s="293"/>
      <c r="H56" s="293"/>
      <c r="I56" s="293"/>
      <c r="J56" s="293"/>
      <c r="K56" s="291"/>
    </row>
    <row r="57" spans="2:11" s="1" customFormat="1" ht="15" customHeight="1">
      <c r="B57" s="290"/>
      <c r="C57" s="418" t="s">
        <v>1428</v>
      </c>
      <c r="D57" s="418"/>
      <c r="E57" s="418"/>
      <c r="F57" s="418"/>
      <c r="G57" s="418"/>
      <c r="H57" s="418"/>
      <c r="I57" s="418"/>
      <c r="J57" s="418"/>
      <c r="K57" s="291"/>
    </row>
    <row r="58" spans="2:11" s="1" customFormat="1" ht="15" customHeight="1">
      <c r="B58" s="290"/>
      <c r="C58" s="295"/>
      <c r="D58" s="418" t="s">
        <v>1429</v>
      </c>
      <c r="E58" s="418"/>
      <c r="F58" s="418"/>
      <c r="G58" s="418"/>
      <c r="H58" s="418"/>
      <c r="I58" s="418"/>
      <c r="J58" s="418"/>
      <c r="K58" s="291"/>
    </row>
    <row r="59" spans="2:11" s="1" customFormat="1" ht="15" customHeight="1">
      <c r="B59" s="290"/>
      <c r="C59" s="295"/>
      <c r="D59" s="418" t="s">
        <v>1430</v>
      </c>
      <c r="E59" s="418"/>
      <c r="F59" s="418"/>
      <c r="G59" s="418"/>
      <c r="H59" s="418"/>
      <c r="I59" s="418"/>
      <c r="J59" s="418"/>
      <c r="K59" s="291"/>
    </row>
    <row r="60" spans="2:11" s="1" customFormat="1" ht="15" customHeight="1">
      <c r="B60" s="290"/>
      <c r="C60" s="295"/>
      <c r="D60" s="418" t="s">
        <v>1431</v>
      </c>
      <c r="E60" s="418"/>
      <c r="F60" s="418"/>
      <c r="G60" s="418"/>
      <c r="H60" s="418"/>
      <c r="I60" s="418"/>
      <c r="J60" s="418"/>
      <c r="K60" s="291"/>
    </row>
    <row r="61" spans="2:11" s="1" customFormat="1" ht="15" customHeight="1">
      <c r="B61" s="290"/>
      <c r="C61" s="295"/>
      <c r="D61" s="418" t="s">
        <v>1432</v>
      </c>
      <c r="E61" s="418"/>
      <c r="F61" s="418"/>
      <c r="G61" s="418"/>
      <c r="H61" s="418"/>
      <c r="I61" s="418"/>
      <c r="J61" s="418"/>
      <c r="K61" s="291"/>
    </row>
    <row r="62" spans="2:11" s="1" customFormat="1" ht="15" customHeight="1">
      <c r="B62" s="290"/>
      <c r="C62" s="295"/>
      <c r="D62" s="420" t="s">
        <v>1433</v>
      </c>
      <c r="E62" s="420"/>
      <c r="F62" s="420"/>
      <c r="G62" s="420"/>
      <c r="H62" s="420"/>
      <c r="I62" s="420"/>
      <c r="J62" s="420"/>
      <c r="K62" s="291"/>
    </row>
    <row r="63" spans="2:11" s="1" customFormat="1" ht="15" customHeight="1">
      <c r="B63" s="290"/>
      <c r="C63" s="295"/>
      <c r="D63" s="418" t="s">
        <v>1434</v>
      </c>
      <c r="E63" s="418"/>
      <c r="F63" s="418"/>
      <c r="G63" s="418"/>
      <c r="H63" s="418"/>
      <c r="I63" s="418"/>
      <c r="J63" s="418"/>
      <c r="K63" s="291"/>
    </row>
    <row r="64" spans="2:11" s="1" customFormat="1" ht="12.75" customHeight="1">
      <c r="B64" s="290"/>
      <c r="C64" s="295"/>
      <c r="D64" s="295"/>
      <c r="E64" s="298"/>
      <c r="F64" s="295"/>
      <c r="G64" s="295"/>
      <c r="H64" s="295"/>
      <c r="I64" s="295"/>
      <c r="J64" s="295"/>
      <c r="K64" s="291"/>
    </row>
    <row r="65" spans="2:11" s="1" customFormat="1" ht="15" customHeight="1">
      <c r="B65" s="290"/>
      <c r="C65" s="295"/>
      <c r="D65" s="418" t="s">
        <v>1435</v>
      </c>
      <c r="E65" s="418"/>
      <c r="F65" s="418"/>
      <c r="G65" s="418"/>
      <c r="H65" s="418"/>
      <c r="I65" s="418"/>
      <c r="J65" s="418"/>
      <c r="K65" s="291"/>
    </row>
    <row r="66" spans="2:11" s="1" customFormat="1" ht="15" customHeight="1">
      <c r="B66" s="290"/>
      <c r="C66" s="295"/>
      <c r="D66" s="420" t="s">
        <v>1436</v>
      </c>
      <c r="E66" s="420"/>
      <c r="F66" s="420"/>
      <c r="G66" s="420"/>
      <c r="H66" s="420"/>
      <c r="I66" s="420"/>
      <c r="J66" s="420"/>
      <c r="K66" s="291"/>
    </row>
    <row r="67" spans="2:11" s="1" customFormat="1" ht="15" customHeight="1">
      <c r="B67" s="290"/>
      <c r="C67" s="295"/>
      <c r="D67" s="418" t="s">
        <v>1437</v>
      </c>
      <c r="E67" s="418"/>
      <c r="F67" s="418"/>
      <c r="G67" s="418"/>
      <c r="H67" s="418"/>
      <c r="I67" s="418"/>
      <c r="J67" s="418"/>
      <c r="K67" s="291"/>
    </row>
    <row r="68" spans="2:11" s="1" customFormat="1" ht="15" customHeight="1">
      <c r="B68" s="290"/>
      <c r="C68" s="295"/>
      <c r="D68" s="418" t="s">
        <v>1438</v>
      </c>
      <c r="E68" s="418"/>
      <c r="F68" s="418"/>
      <c r="G68" s="418"/>
      <c r="H68" s="418"/>
      <c r="I68" s="418"/>
      <c r="J68" s="418"/>
      <c r="K68" s="291"/>
    </row>
    <row r="69" spans="2:11" s="1" customFormat="1" ht="15" customHeight="1">
      <c r="B69" s="290"/>
      <c r="C69" s="295"/>
      <c r="D69" s="418" t="s">
        <v>1439</v>
      </c>
      <c r="E69" s="418"/>
      <c r="F69" s="418"/>
      <c r="G69" s="418"/>
      <c r="H69" s="418"/>
      <c r="I69" s="418"/>
      <c r="J69" s="418"/>
      <c r="K69" s="291"/>
    </row>
    <row r="70" spans="2:11" s="1" customFormat="1" ht="15" customHeight="1">
      <c r="B70" s="290"/>
      <c r="C70" s="295"/>
      <c r="D70" s="418" t="s">
        <v>1440</v>
      </c>
      <c r="E70" s="418"/>
      <c r="F70" s="418"/>
      <c r="G70" s="418"/>
      <c r="H70" s="418"/>
      <c r="I70" s="418"/>
      <c r="J70" s="418"/>
      <c r="K70" s="291"/>
    </row>
    <row r="71" spans="2:11" s="1" customFormat="1" ht="12.75" customHeight="1">
      <c r="B71" s="299"/>
      <c r="C71" s="300"/>
      <c r="D71" s="300"/>
      <c r="E71" s="300"/>
      <c r="F71" s="300"/>
      <c r="G71" s="300"/>
      <c r="H71" s="300"/>
      <c r="I71" s="300"/>
      <c r="J71" s="300"/>
      <c r="K71" s="301"/>
    </row>
    <row r="72" spans="2:11" s="1" customFormat="1" ht="18.75" customHeight="1">
      <c r="B72" s="302"/>
      <c r="C72" s="302"/>
      <c r="D72" s="302"/>
      <c r="E72" s="302"/>
      <c r="F72" s="302"/>
      <c r="G72" s="302"/>
      <c r="H72" s="302"/>
      <c r="I72" s="302"/>
      <c r="J72" s="302"/>
      <c r="K72" s="303"/>
    </row>
    <row r="73" spans="2:11" s="1" customFormat="1" ht="18.75" customHeight="1">
      <c r="B73" s="303"/>
      <c r="C73" s="303"/>
      <c r="D73" s="303"/>
      <c r="E73" s="303"/>
      <c r="F73" s="303"/>
      <c r="G73" s="303"/>
      <c r="H73" s="303"/>
      <c r="I73" s="303"/>
      <c r="J73" s="303"/>
      <c r="K73" s="303"/>
    </row>
    <row r="74" spans="2:11" s="1" customFormat="1" ht="7.5" customHeight="1">
      <c r="B74" s="304"/>
      <c r="C74" s="305"/>
      <c r="D74" s="305"/>
      <c r="E74" s="305"/>
      <c r="F74" s="305"/>
      <c r="G74" s="305"/>
      <c r="H74" s="305"/>
      <c r="I74" s="305"/>
      <c r="J74" s="305"/>
      <c r="K74" s="306"/>
    </row>
    <row r="75" spans="2:11" s="1" customFormat="1" ht="45" customHeight="1">
      <c r="B75" s="307"/>
      <c r="C75" s="413" t="s">
        <v>1441</v>
      </c>
      <c r="D75" s="413"/>
      <c r="E75" s="413"/>
      <c r="F75" s="413"/>
      <c r="G75" s="413"/>
      <c r="H75" s="413"/>
      <c r="I75" s="413"/>
      <c r="J75" s="413"/>
      <c r="K75" s="308"/>
    </row>
    <row r="76" spans="2:11" s="1" customFormat="1" ht="17.25" customHeight="1">
      <c r="B76" s="307"/>
      <c r="C76" s="309" t="s">
        <v>1442</v>
      </c>
      <c r="D76" s="309"/>
      <c r="E76" s="309"/>
      <c r="F76" s="309" t="s">
        <v>1443</v>
      </c>
      <c r="G76" s="310"/>
      <c r="H76" s="309" t="s">
        <v>63</v>
      </c>
      <c r="I76" s="309" t="s">
        <v>66</v>
      </c>
      <c r="J76" s="309" t="s">
        <v>1444</v>
      </c>
      <c r="K76" s="308"/>
    </row>
    <row r="77" spans="2:11" s="1" customFormat="1" ht="17.25" customHeight="1">
      <c r="B77" s="307"/>
      <c r="C77" s="311" t="s">
        <v>1445</v>
      </c>
      <c r="D77" s="311"/>
      <c r="E77" s="311"/>
      <c r="F77" s="312" t="s">
        <v>1446</v>
      </c>
      <c r="G77" s="313"/>
      <c r="H77" s="311"/>
      <c r="I77" s="311"/>
      <c r="J77" s="311" t="s">
        <v>1447</v>
      </c>
      <c r="K77" s="308"/>
    </row>
    <row r="78" spans="2:11" s="1" customFormat="1" ht="5.25" customHeight="1">
      <c r="B78" s="307"/>
      <c r="C78" s="314"/>
      <c r="D78" s="314"/>
      <c r="E78" s="314"/>
      <c r="F78" s="314"/>
      <c r="G78" s="315"/>
      <c r="H78" s="314"/>
      <c r="I78" s="314"/>
      <c r="J78" s="314"/>
      <c r="K78" s="308"/>
    </row>
    <row r="79" spans="2:11" s="1" customFormat="1" ht="15" customHeight="1">
      <c r="B79" s="307"/>
      <c r="C79" s="296" t="s">
        <v>62</v>
      </c>
      <c r="D79" s="314"/>
      <c r="E79" s="314"/>
      <c r="F79" s="316" t="s">
        <v>1448</v>
      </c>
      <c r="G79" s="315"/>
      <c r="H79" s="296" t="s">
        <v>1449</v>
      </c>
      <c r="I79" s="296" t="s">
        <v>1450</v>
      </c>
      <c r="J79" s="296">
        <v>20</v>
      </c>
      <c r="K79" s="308"/>
    </row>
    <row r="80" spans="2:11" s="1" customFormat="1" ht="15" customHeight="1">
      <c r="B80" s="307"/>
      <c r="C80" s="296" t="s">
        <v>1451</v>
      </c>
      <c r="D80" s="296"/>
      <c r="E80" s="296"/>
      <c r="F80" s="316" t="s">
        <v>1448</v>
      </c>
      <c r="G80" s="315"/>
      <c r="H80" s="296" t="s">
        <v>1452</v>
      </c>
      <c r="I80" s="296" t="s">
        <v>1450</v>
      </c>
      <c r="J80" s="296">
        <v>120</v>
      </c>
      <c r="K80" s="308"/>
    </row>
    <row r="81" spans="2:11" s="1" customFormat="1" ht="15" customHeight="1">
      <c r="B81" s="317"/>
      <c r="C81" s="296" t="s">
        <v>1453</v>
      </c>
      <c r="D81" s="296"/>
      <c r="E81" s="296"/>
      <c r="F81" s="316" t="s">
        <v>1454</v>
      </c>
      <c r="G81" s="315"/>
      <c r="H81" s="296" t="s">
        <v>1455</v>
      </c>
      <c r="I81" s="296" t="s">
        <v>1450</v>
      </c>
      <c r="J81" s="296">
        <v>50</v>
      </c>
      <c r="K81" s="308"/>
    </row>
    <row r="82" spans="2:11" s="1" customFormat="1" ht="15" customHeight="1">
      <c r="B82" s="317"/>
      <c r="C82" s="296" t="s">
        <v>1456</v>
      </c>
      <c r="D82" s="296"/>
      <c r="E82" s="296"/>
      <c r="F82" s="316" t="s">
        <v>1448</v>
      </c>
      <c r="G82" s="315"/>
      <c r="H82" s="296" t="s">
        <v>1457</v>
      </c>
      <c r="I82" s="296" t="s">
        <v>1458</v>
      </c>
      <c r="J82" s="296"/>
      <c r="K82" s="308"/>
    </row>
    <row r="83" spans="2:11" s="1" customFormat="1" ht="15" customHeight="1">
      <c r="B83" s="317"/>
      <c r="C83" s="318" t="s">
        <v>1459</v>
      </c>
      <c r="D83" s="318"/>
      <c r="E83" s="318"/>
      <c r="F83" s="319" t="s">
        <v>1454</v>
      </c>
      <c r="G83" s="318"/>
      <c r="H83" s="318" t="s">
        <v>1460</v>
      </c>
      <c r="I83" s="318" t="s">
        <v>1450</v>
      </c>
      <c r="J83" s="318">
        <v>15</v>
      </c>
      <c r="K83" s="308"/>
    </row>
    <row r="84" spans="2:11" s="1" customFormat="1" ht="15" customHeight="1">
      <c r="B84" s="317"/>
      <c r="C84" s="318" t="s">
        <v>1461</v>
      </c>
      <c r="D84" s="318"/>
      <c r="E84" s="318"/>
      <c r="F84" s="319" t="s">
        <v>1454</v>
      </c>
      <c r="G84" s="318"/>
      <c r="H84" s="318" t="s">
        <v>1462</v>
      </c>
      <c r="I84" s="318" t="s">
        <v>1450</v>
      </c>
      <c r="J84" s="318">
        <v>15</v>
      </c>
      <c r="K84" s="308"/>
    </row>
    <row r="85" spans="2:11" s="1" customFormat="1" ht="15" customHeight="1">
      <c r="B85" s="317"/>
      <c r="C85" s="318" t="s">
        <v>1463</v>
      </c>
      <c r="D85" s="318"/>
      <c r="E85" s="318"/>
      <c r="F85" s="319" t="s">
        <v>1454</v>
      </c>
      <c r="G85" s="318"/>
      <c r="H85" s="318" t="s">
        <v>1464</v>
      </c>
      <c r="I85" s="318" t="s">
        <v>1450</v>
      </c>
      <c r="J85" s="318">
        <v>20</v>
      </c>
      <c r="K85" s="308"/>
    </row>
    <row r="86" spans="2:11" s="1" customFormat="1" ht="15" customHeight="1">
      <c r="B86" s="317"/>
      <c r="C86" s="318" t="s">
        <v>1465</v>
      </c>
      <c r="D86" s="318"/>
      <c r="E86" s="318"/>
      <c r="F86" s="319" t="s">
        <v>1454</v>
      </c>
      <c r="G86" s="318"/>
      <c r="H86" s="318" t="s">
        <v>1466</v>
      </c>
      <c r="I86" s="318" t="s">
        <v>1450</v>
      </c>
      <c r="J86" s="318">
        <v>20</v>
      </c>
      <c r="K86" s="308"/>
    </row>
    <row r="87" spans="2:11" s="1" customFormat="1" ht="15" customHeight="1">
      <c r="B87" s="317"/>
      <c r="C87" s="296" t="s">
        <v>1467</v>
      </c>
      <c r="D87" s="296"/>
      <c r="E87" s="296"/>
      <c r="F87" s="316" t="s">
        <v>1454</v>
      </c>
      <c r="G87" s="315"/>
      <c r="H87" s="296" t="s">
        <v>1468</v>
      </c>
      <c r="I87" s="296" t="s">
        <v>1450</v>
      </c>
      <c r="J87" s="296">
        <v>50</v>
      </c>
      <c r="K87" s="308"/>
    </row>
    <row r="88" spans="2:11" s="1" customFormat="1" ht="15" customHeight="1">
      <c r="B88" s="317"/>
      <c r="C88" s="296" t="s">
        <v>1469</v>
      </c>
      <c r="D88" s="296"/>
      <c r="E88" s="296"/>
      <c r="F88" s="316" t="s">
        <v>1454</v>
      </c>
      <c r="G88" s="315"/>
      <c r="H88" s="296" t="s">
        <v>1470</v>
      </c>
      <c r="I88" s="296" t="s">
        <v>1450</v>
      </c>
      <c r="J88" s="296">
        <v>20</v>
      </c>
      <c r="K88" s="308"/>
    </row>
    <row r="89" spans="2:11" s="1" customFormat="1" ht="15" customHeight="1">
      <c r="B89" s="317"/>
      <c r="C89" s="296" t="s">
        <v>1471</v>
      </c>
      <c r="D89" s="296"/>
      <c r="E89" s="296"/>
      <c r="F89" s="316" t="s">
        <v>1454</v>
      </c>
      <c r="G89" s="315"/>
      <c r="H89" s="296" t="s">
        <v>1472</v>
      </c>
      <c r="I89" s="296" t="s">
        <v>1450</v>
      </c>
      <c r="J89" s="296">
        <v>20</v>
      </c>
      <c r="K89" s="308"/>
    </row>
    <row r="90" spans="2:11" s="1" customFormat="1" ht="15" customHeight="1">
      <c r="B90" s="317"/>
      <c r="C90" s="296" t="s">
        <v>1473</v>
      </c>
      <c r="D90" s="296"/>
      <c r="E90" s="296"/>
      <c r="F90" s="316" t="s">
        <v>1454</v>
      </c>
      <c r="G90" s="315"/>
      <c r="H90" s="296" t="s">
        <v>1474</v>
      </c>
      <c r="I90" s="296" t="s">
        <v>1450</v>
      </c>
      <c r="J90" s="296">
        <v>50</v>
      </c>
      <c r="K90" s="308"/>
    </row>
    <row r="91" spans="2:11" s="1" customFormat="1" ht="15" customHeight="1">
      <c r="B91" s="317"/>
      <c r="C91" s="296" t="s">
        <v>1475</v>
      </c>
      <c r="D91" s="296"/>
      <c r="E91" s="296"/>
      <c r="F91" s="316" t="s">
        <v>1454</v>
      </c>
      <c r="G91" s="315"/>
      <c r="H91" s="296" t="s">
        <v>1475</v>
      </c>
      <c r="I91" s="296" t="s">
        <v>1450</v>
      </c>
      <c r="J91" s="296">
        <v>50</v>
      </c>
      <c r="K91" s="308"/>
    </row>
    <row r="92" spans="2:11" s="1" customFormat="1" ht="15" customHeight="1">
      <c r="B92" s="317"/>
      <c r="C92" s="296" t="s">
        <v>1476</v>
      </c>
      <c r="D92" s="296"/>
      <c r="E92" s="296"/>
      <c r="F92" s="316" t="s">
        <v>1454</v>
      </c>
      <c r="G92" s="315"/>
      <c r="H92" s="296" t="s">
        <v>1477</v>
      </c>
      <c r="I92" s="296" t="s">
        <v>1450</v>
      </c>
      <c r="J92" s="296">
        <v>255</v>
      </c>
      <c r="K92" s="308"/>
    </row>
    <row r="93" spans="2:11" s="1" customFormat="1" ht="15" customHeight="1">
      <c r="B93" s="317"/>
      <c r="C93" s="296" t="s">
        <v>1478</v>
      </c>
      <c r="D93" s="296"/>
      <c r="E93" s="296"/>
      <c r="F93" s="316" t="s">
        <v>1448</v>
      </c>
      <c r="G93" s="315"/>
      <c r="H93" s="296" t="s">
        <v>1479</v>
      </c>
      <c r="I93" s="296" t="s">
        <v>1480</v>
      </c>
      <c r="J93" s="296"/>
      <c r="K93" s="308"/>
    </row>
    <row r="94" spans="2:11" s="1" customFormat="1" ht="15" customHeight="1">
      <c r="B94" s="317"/>
      <c r="C94" s="296" t="s">
        <v>1481</v>
      </c>
      <c r="D94" s="296"/>
      <c r="E94" s="296"/>
      <c r="F94" s="316" t="s">
        <v>1448</v>
      </c>
      <c r="G94" s="315"/>
      <c r="H94" s="296" t="s">
        <v>1482</v>
      </c>
      <c r="I94" s="296" t="s">
        <v>1483</v>
      </c>
      <c r="J94" s="296"/>
      <c r="K94" s="308"/>
    </row>
    <row r="95" spans="2:11" s="1" customFormat="1" ht="15" customHeight="1">
      <c r="B95" s="317"/>
      <c r="C95" s="296" t="s">
        <v>1484</v>
      </c>
      <c r="D95" s="296"/>
      <c r="E95" s="296"/>
      <c r="F95" s="316" t="s">
        <v>1448</v>
      </c>
      <c r="G95" s="315"/>
      <c r="H95" s="296" t="s">
        <v>1484</v>
      </c>
      <c r="I95" s="296" t="s">
        <v>1483</v>
      </c>
      <c r="J95" s="296"/>
      <c r="K95" s="308"/>
    </row>
    <row r="96" spans="2:11" s="1" customFormat="1" ht="15" customHeight="1">
      <c r="B96" s="317"/>
      <c r="C96" s="296" t="s">
        <v>47</v>
      </c>
      <c r="D96" s="296"/>
      <c r="E96" s="296"/>
      <c r="F96" s="316" t="s">
        <v>1448</v>
      </c>
      <c r="G96" s="315"/>
      <c r="H96" s="296" t="s">
        <v>1485</v>
      </c>
      <c r="I96" s="296" t="s">
        <v>1483</v>
      </c>
      <c r="J96" s="296"/>
      <c r="K96" s="308"/>
    </row>
    <row r="97" spans="2:11" s="1" customFormat="1" ht="15" customHeight="1">
      <c r="B97" s="317"/>
      <c r="C97" s="296" t="s">
        <v>57</v>
      </c>
      <c r="D97" s="296"/>
      <c r="E97" s="296"/>
      <c r="F97" s="316" t="s">
        <v>1448</v>
      </c>
      <c r="G97" s="315"/>
      <c r="H97" s="296" t="s">
        <v>1486</v>
      </c>
      <c r="I97" s="296" t="s">
        <v>1483</v>
      </c>
      <c r="J97" s="296"/>
      <c r="K97" s="308"/>
    </row>
    <row r="98" spans="2:11" s="1" customFormat="1" ht="15" customHeight="1">
      <c r="B98" s="320"/>
      <c r="C98" s="321"/>
      <c r="D98" s="321"/>
      <c r="E98" s="321"/>
      <c r="F98" s="321"/>
      <c r="G98" s="321"/>
      <c r="H98" s="321"/>
      <c r="I98" s="321"/>
      <c r="J98" s="321"/>
      <c r="K98" s="322"/>
    </row>
    <row r="99" spans="2:11" s="1" customFormat="1" ht="18.75" customHeight="1">
      <c r="B99" s="323"/>
      <c r="C99" s="324"/>
      <c r="D99" s="324"/>
      <c r="E99" s="324"/>
      <c r="F99" s="324"/>
      <c r="G99" s="324"/>
      <c r="H99" s="324"/>
      <c r="I99" s="324"/>
      <c r="J99" s="324"/>
      <c r="K99" s="323"/>
    </row>
    <row r="100" spans="2:11" s="1" customFormat="1" ht="18.75" customHeight="1">
      <c r="B100" s="303"/>
      <c r="C100" s="303"/>
      <c r="D100" s="303"/>
      <c r="E100" s="303"/>
      <c r="F100" s="303"/>
      <c r="G100" s="303"/>
      <c r="H100" s="303"/>
      <c r="I100" s="303"/>
      <c r="J100" s="303"/>
      <c r="K100" s="303"/>
    </row>
    <row r="101" spans="2:11" s="1" customFormat="1" ht="7.5" customHeight="1">
      <c r="B101" s="304"/>
      <c r="C101" s="305"/>
      <c r="D101" s="305"/>
      <c r="E101" s="305"/>
      <c r="F101" s="305"/>
      <c r="G101" s="305"/>
      <c r="H101" s="305"/>
      <c r="I101" s="305"/>
      <c r="J101" s="305"/>
      <c r="K101" s="306"/>
    </row>
    <row r="102" spans="2:11" s="1" customFormat="1" ht="45" customHeight="1">
      <c r="B102" s="307"/>
      <c r="C102" s="413" t="s">
        <v>1487</v>
      </c>
      <c r="D102" s="413"/>
      <c r="E102" s="413"/>
      <c r="F102" s="413"/>
      <c r="G102" s="413"/>
      <c r="H102" s="413"/>
      <c r="I102" s="413"/>
      <c r="J102" s="413"/>
      <c r="K102" s="308"/>
    </row>
    <row r="103" spans="2:11" s="1" customFormat="1" ht="17.25" customHeight="1">
      <c r="B103" s="307"/>
      <c r="C103" s="309" t="s">
        <v>1442</v>
      </c>
      <c r="D103" s="309"/>
      <c r="E103" s="309"/>
      <c r="F103" s="309" t="s">
        <v>1443</v>
      </c>
      <c r="G103" s="310"/>
      <c r="H103" s="309" t="s">
        <v>63</v>
      </c>
      <c r="I103" s="309" t="s">
        <v>66</v>
      </c>
      <c r="J103" s="309" t="s">
        <v>1444</v>
      </c>
      <c r="K103" s="308"/>
    </row>
    <row r="104" spans="2:11" s="1" customFormat="1" ht="17.25" customHeight="1">
      <c r="B104" s="307"/>
      <c r="C104" s="311" t="s">
        <v>1445</v>
      </c>
      <c r="D104" s="311"/>
      <c r="E104" s="311"/>
      <c r="F104" s="312" t="s">
        <v>1446</v>
      </c>
      <c r="G104" s="313"/>
      <c r="H104" s="311"/>
      <c r="I104" s="311"/>
      <c r="J104" s="311" t="s">
        <v>1447</v>
      </c>
      <c r="K104" s="308"/>
    </row>
    <row r="105" spans="2:11" s="1" customFormat="1" ht="5.25" customHeight="1">
      <c r="B105" s="307"/>
      <c r="C105" s="309"/>
      <c r="D105" s="309"/>
      <c r="E105" s="309"/>
      <c r="F105" s="309"/>
      <c r="G105" s="325"/>
      <c r="H105" s="309"/>
      <c r="I105" s="309"/>
      <c r="J105" s="309"/>
      <c r="K105" s="308"/>
    </row>
    <row r="106" spans="2:11" s="1" customFormat="1" ht="15" customHeight="1">
      <c r="B106" s="307"/>
      <c r="C106" s="296" t="s">
        <v>62</v>
      </c>
      <c r="D106" s="314"/>
      <c r="E106" s="314"/>
      <c r="F106" s="316" t="s">
        <v>1448</v>
      </c>
      <c r="G106" s="325"/>
      <c r="H106" s="296" t="s">
        <v>1488</v>
      </c>
      <c r="I106" s="296" t="s">
        <v>1450</v>
      </c>
      <c r="J106" s="296">
        <v>20</v>
      </c>
      <c r="K106" s="308"/>
    </row>
    <row r="107" spans="2:11" s="1" customFormat="1" ht="15" customHeight="1">
      <c r="B107" s="307"/>
      <c r="C107" s="296" t="s">
        <v>1451</v>
      </c>
      <c r="D107" s="296"/>
      <c r="E107" s="296"/>
      <c r="F107" s="316" t="s">
        <v>1448</v>
      </c>
      <c r="G107" s="296"/>
      <c r="H107" s="296" t="s">
        <v>1488</v>
      </c>
      <c r="I107" s="296" t="s">
        <v>1450</v>
      </c>
      <c r="J107" s="296">
        <v>120</v>
      </c>
      <c r="K107" s="308"/>
    </row>
    <row r="108" spans="2:11" s="1" customFormat="1" ht="15" customHeight="1">
      <c r="B108" s="317"/>
      <c r="C108" s="296" t="s">
        <v>1453</v>
      </c>
      <c r="D108" s="296"/>
      <c r="E108" s="296"/>
      <c r="F108" s="316" t="s">
        <v>1454</v>
      </c>
      <c r="G108" s="296"/>
      <c r="H108" s="296" t="s">
        <v>1488</v>
      </c>
      <c r="I108" s="296" t="s">
        <v>1450</v>
      </c>
      <c r="J108" s="296">
        <v>50</v>
      </c>
      <c r="K108" s="308"/>
    </row>
    <row r="109" spans="2:11" s="1" customFormat="1" ht="15" customHeight="1">
      <c r="B109" s="317"/>
      <c r="C109" s="296" t="s">
        <v>1456</v>
      </c>
      <c r="D109" s="296"/>
      <c r="E109" s="296"/>
      <c r="F109" s="316" t="s">
        <v>1448</v>
      </c>
      <c r="G109" s="296"/>
      <c r="H109" s="296" t="s">
        <v>1488</v>
      </c>
      <c r="I109" s="296" t="s">
        <v>1458</v>
      </c>
      <c r="J109" s="296"/>
      <c r="K109" s="308"/>
    </row>
    <row r="110" spans="2:11" s="1" customFormat="1" ht="15" customHeight="1">
      <c r="B110" s="317"/>
      <c r="C110" s="296" t="s">
        <v>1467</v>
      </c>
      <c r="D110" s="296"/>
      <c r="E110" s="296"/>
      <c r="F110" s="316" t="s">
        <v>1454</v>
      </c>
      <c r="G110" s="296"/>
      <c r="H110" s="296" t="s">
        <v>1488</v>
      </c>
      <c r="I110" s="296" t="s">
        <v>1450</v>
      </c>
      <c r="J110" s="296">
        <v>50</v>
      </c>
      <c r="K110" s="308"/>
    </row>
    <row r="111" spans="2:11" s="1" customFormat="1" ht="15" customHeight="1">
      <c r="B111" s="317"/>
      <c r="C111" s="296" t="s">
        <v>1475</v>
      </c>
      <c r="D111" s="296"/>
      <c r="E111" s="296"/>
      <c r="F111" s="316" t="s">
        <v>1454</v>
      </c>
      <c r="G111" s="296"/>
      <c r="H111" s="296" t="s">
        <v>1488</v>
      </c>
      <c r="I111" s="296" t="s">
        <v>1450</v>
      </c>
      <c r="J111" s="296">
        <v>50</v>
      </c>
      <c r="K111" s="308"/>
    </row>
    <row r="112" spans="2:11" s="1" customFormat="1" ht="15" customHeight="1">
      <c r="B112" s="317"/>
      <c r="C112" s="296" t="s">
        <v>1473</v>
      </c>
      <c r="D112" s="296"/>
      <c r="E112" s="296"/>
      <c r="F112" s="316" t="s">
        <v>1454</v>
      </c>
      <c r="G112" s="296"/>
      <c r="H112" s="296" t="s">
        <v>1488</v>
      </c>
      <c r="I112" s="296" t="s">
        <v>1450</v>
      </c>
      <c r="J112" s="296">
        <v>50</v>
      </c>
      <c r="K112" s="308"/>
    </row>
    <row r="113" spans="2:11" s="1" customFormat="1" ht="15" customHeight="1">
      <c r="B113" s="317"/>
      <c r="C113" s="296" t="s">
        <v>62</v>
      </c>
      <c r="D113" s="296"/>
      <c r="E113" s="296"/>
      <c r="F113" s="316" t="s">
        <v>1448</v>
      </c>
      <c r="G113" s="296"/>
      <c r="H113" s="296" t="s">
        <v>1489</v>
      </c>
      <c r="I113" s="296" t="s">
        <v>1450</v>
      </c>
      <c r="J113" s="296">
        <v>20</v>
      </c>
      <c r="K113" s="308"/>
    </row>
    <row r="114" spans="2:11" s="1" customFormat="1" ht="15" customHeight="1">
      <c r="B114" s="317"/>
      <c r="C114" s="296" t="s">
        <v>1490</v>
      </c>
      <c r="D114" s="296"/>
      <c r="E114" s="296"/>
      <c r="F114" s="316" t="s">
        <v>1448</v>
      </c>
      <c r="G114" s="296"/>
      <c r="H114" s="296" t="s">
        <v>1491</v>
      </c>
      <c r="I114" s="296" t="s">
        <v>1450</v>
      </c>
      <c r="J114" s="296">
        <v>120</v>
      </c>
      <c r="K114" s="308"/>
    </row>
    <row r="115" spans="2:11" s="1" customFormat="1" ht="15" customHeight="1">
      <c r="B115" s="317"/>
      <c r="C115" s="296" t="s">
        <v>47</v>
      </c>
      <c r="D115" s="296"/>
      <c r="E115" s="296"/>
      <c r="F115" s="316" t="s">
        <v>1448</v>
      </c>
      <c r="G115" s="296"/>
      <c r="H115" s="296" t="s">
        <v>1492</v>
      </c>
      <c r="I115" s="296" t="s">
        <v>1483</v>
      </c>
      <c r="J115" s="296"/>
      <c r="K115" s="308"/>
    </row>
    <row r="116" spans="2:11" s="1" customFormat="1" ht="15" customHeight="1">
      <c r="B116" s="317"/>
      <c r="C116" s="296" t="s">
        <v>57</v>
      </c>
      <c r="D116" s="296"/>
      <c r="E116" s="296"/>
      <c r="F116" s="316" t="s">
        <v>1448</v>
      </c>
      <c r="G116" s="296"/>
      <c r="H116" s="296" t="s">
        <v>1493</v>
      </c>
      <c r="I116" s="296" t="s">
        <v>1483</v>
      </c>
      <c r="J116" s="296"/>
      <c r="K116" s="308"/>
    </row>
    <row r="117" spans="2:11" s="1" customFormat="1" ht="15" customHeight="1">
      <c r="B117" s="317"/>
      <c r="C117" s="296" t="s">
        <v>66</v>
      </c>
      <c r="D117" s="296"/>
      <c r="E117" s="296"/>
      <c r="F117" s="316" t="s">
        <v>1448</v>
      </c>
      <c r="G117" s="296"/>
      <c r="H117" s="296" t="s">
        <v>1494</v>
      </c>
      <c r="I117" s="296" t="s">
        <v>1495</v>
      </c>
      <c r="J117" s="296"/>
      <c r="K117" s="308"/>
    </row>
    <row r="118" spans="2:11" s="1" customFormat="1" ht="15" customHeight="1">
      <c r="B118" s="320"/>
      <c r="C118" s="326"/>
      <c r="D118" s="326"/>
      <c r="E118" s="326"/>
      <c r="F118" s="326"/>
      <c r="G118" s="326"/>
      <c r="H118" s="326"/>
      <c r="I118" s="326"/>
      <c r="J118" s="326"/>
      <c r="K118" s="322"/>
    </row>
    <row r="119" spans="2:11" s="1" customFormat="1" ht="18.75" customHeight="1">
      <c r="B119" s="327"/>
      <c r="C119" s="293"/>
      <c r="D119" s="293"/>
      <c r="E119" s="293"/>
      <c r="F119" s="328"/>
      <c r="G119" s="293"/>
      <c r="H119" s="293"/>
      <c r="I119" s="293"/>
      <c r="J119" s="293"/>
      <c r="K119" s="327"/>
    </row>
    <row r="120" spans="2:11" s="1" customFormat="1" ht="18.75" customHeight="1">
      <c r="B120" s="303"/>
      <c r="C120" s="303"/>
      <c r="D120" s="303"/>
      <c r="E120" s="303"/>
      <c r="F120" s="303"/>
      <c r="G120" s="303"/>
      <c r="H120" s="303"/>
      <c r="I120" s="303"/>
      <c r="J120" s="303"/>
      <c r="K120" s="303"/>
    </row>
    <row r="121" spans="2:11" s="1" customFormat="1" ht="7.5" customHeight="1">
      <c r="B121" s="329"/>
      <c r="C121" s="330"/>
      <c r="D121" s="330"/>
      <c r="E121" s="330"/>
      <c r="F121" s="330"/>
      <c r="G121" s="330"/>
      <c r="H121" s="330"/>
      <c r="I121" s="330"/>
      <c r="J121" s="330"/>
      <c r="K121" s="331"/>
    </row>
    <row r="122" spans="2:11" s="1" customFormat="1" ht="45" customHeight="1">
      <c r="B122" s="332"/>
      <c r="C122" s="414" t="s">
        <v>1496</v>
      </c>
      <c r="D122" s="414"/>
      <c r="E122" s="414"/>
      <c r="F122" s="414"/>
      <c r="G122" s="414"/>
      <c r="H122" s="414"/>
      <c r="I122" s="414"/>
      <c r="J122" s="414"/>
      <c r="K122" s="333"/>
    </row>
    <row r="123" spans="2:11" s="1" customFormat="1" ht="17.25" customHeight="1">
      <c r="B123" s="334"/>
      <c r="C123" s="309" t="s">
        <v>1442</v>
      </c>
      <c r="D123" s="309"/>
      <c r="E123" s="309"/>
      <c r="F123" s="309" t="s">
        <v>1443</v>
      </c>
      <c r="G123" s="310"/>
      <c r="H123" s="309" t="s">
        <v>63</v>
      </c>
      <c r="I123" s="309" t="s">
        <v>66</v>
      </c>
      <c r="J123" s="309" t="s">
        <v>1444</v>
      </c>
      <c r="K123" s="335"/>
    </row>
    <row r="124" spans="2:11" s="1" customFormat="1" ht="17.25" customHeight="1">
      <c r="B124" s="334"/>
      <c r="C124" s="311" t="s">
        <v>1445</v>
      </c>
      <c r="D124" s="311"/>
      <c r="E124" s="311"/>
      <c r="F124" s="312" t="s">
        <v>1446</v>
      </c>
      <c r="G124" s="313"/>
      <c r="H124" s="311"/>
      <c r="I124" s="311"/>
      <c r="J124" s="311" t="s">
        <v>1447</v>
      </c>
      <c r="K124" s="335"/>
    </row>
    <row r="125" spans="2:11" s="1" customFormat="1" ht="5.25" customHeight="1">
      <c r="B125" s="336"/>
      <c r="C125" s="314"/>
      <c r="D125" s="314"/>
      <c r="E125" s="314"/>
      <c r="F125" s="314"/>
      <c r="G125" s="296"/>
      <c r="H125" s="314"/>
      <c r="I125" s="314"/>
      <c r="J125" s="314"/>
      <c r="K125" s="337"/>
    </row>
    <row r="126" spans="2:11" s="1" customFormat="1" ht="15" customHeight="1">
      <c r="B126" s="336"/>
      <c r="C126" s="296" t="s">
        <v>1451</v>
      </c>
      <c r="D126" s="314"/>
      <c r="E126" s="314"/>
      <c r="F126" s="316" t="s">
        <v>1448</v>
      </c>
      <c r="G126" s="296"/>
      <c r="H126" s="296" t="s">
        <v>1488</v>
      </c>
      <c r="I126" s="296" t="s">
        <v>1450</v>
      </c>
      <c r="J126" s="296">
        <v>120</v>
      </c>
      <c r="K126" s="338"/>
    </row>
    <row r="127" spans="2:11" s="1" customFormat="1" ht="15" customHeight="1">
      <c r="B127" s="336"/>
      <c r="C127" s="296" t="s">
        <v>1497</v>
      </c>
      <c r="D127" s="296"/>
      <c r="E127" s="296"/>
      <c r="F127" s="316" t="s">
        <v>1448</v>
      </c>
      <c r="G127" s="296"/>
      <c r="H127" s="296" t="s">
        <v>1498</v>
      </c>
      <c r="I127" s="296" t="s">
        <v>1450</v>
      </c>
      <c r="J127" s="296" t="s">
        <v>1499</v>
      </c>
      <c r="K127" s="338"/>
    </row>
    <row r="128" spans="2:11" s="1" customFormat="1" ht="15" customHeight="1">
      <c r="B128" s="336"/>
      <c r="C128" s="296" t="s">
        <v>1396</v>
      </c>
      <c r="D128" s="296"/>
      <c r="E128" s="296"/>
      <c r="F128" s="316" t="s">
        <v>1448</v>
      </c>
      <c r="G128" s="296"/>
      <c r="H128" s="296" t="s">
        <v>1500</v>
      </c>
      <c r="I128" s="296" t="s">
        <v>1450</v>
      </c>
      <c r="J128" s="296" t="s">
        <v>1499</v>
      </c>
      <c r="K128" s="338"/>
    </row>
    <row r="129" spans="2:11" s="1" customFormat="1" ht="15" customHeight="1">
      <c r="B129" s="336"/>
      <c r="C129" s="296" t="s">
        <v>1459</v>
      </c>
      <c r="D129" s="296"/>
      <c r="E129" s="296"/>
      <c r="F129" s="316" t="s">
        <v>1454</v>
      </c>
      <c r="G129" s="296"/>
      <c r="H129" s="296" t="s">
        <v>1460</v>
      </c>
      <c r="I129" s="296" t="s">
        <v>1450</v>
      </c>
      <c r="J129" s="296">
        <v>15</v>
      </c>
      <c r="K129" s="338"/>
    </row>
    <row r="130" spans="2:11" s="1" customFormat="1" ht="15" customHeight="1">
      <c r="B130" s="336"/>
      <c r="C130" s="318" t="s">
        <v>1461</v>
      </c>
      <c r="D130" s="318"/>
      <c r="E130" s="318"/>
      <c r="F130" s="319" t="s">
        <v>1454</v>
      </c>
      <c r="G130" s="318"/>
      <c r="H130" s="318" t="s">
        <v>1462</v>
      </c>
      <c r="I130" s="318" t="s">
        <v>1450</v>
      </c>
      <c r="J130" s="318">
        <v>15</v>
      </c>
      <c r="K130" s="338"/>
    </row>
    <row r="131" spans="2:11" s="1" customFormat="1" ht="15" customHeight="1">
      <c r="B131" s="336"/>
      <c r="C131" s="318" t="s">
        <v>1463</v>
      </c>
      <c r="D131" s="318"/>
      <c r="E131" s="318"/>
      <c r="F131" s="319" t="s">
        <v>1454</v>
      </c>
      <c r="G131" s="318"/>
      <c r="H131" s="318" t="s">
        <v>1464</v>
      </c>
      <c r="I131" s="318" t="s">
        <v>1450</v>
      </c>
      <c r="J131" s="318">
        <v>20</v>
      </c>
      <c r="K131" s="338"/>
    </row>
    <row r="132" spans="2:11" s="1" customFormat="1" ht="15" customHeight="1">
      <c r="B132" s="336"/>
      <c r="C132" s="318" t="s">
        <v>1465</v>
      </c>
      <c r="D132" s="318"/>
      <c r="E132" s="318"/>
      <c r="F132" s="319" t="s">
        <v>1454</v>
      </c>
      <c r="G132" s="318"/>
      <c r="H132" s="318" t="s">
        <v>1466</v>
      </c>
      <c r="I132" s="318" t="s">
        <v>1450</v>
      </c>
      <c r="J132" s="318">
        <v>20</v>
      </c>
      <c r="K132" s="338"/>
    </row>
    <row r="133" spans="2:11" s="1" customFormat="1" ht="15" customHeight="1">
      <c r="B133" s="336"/>
      <c r="C133" s="296" t="s">
        <v>1453</v>
      </c>
      <c r="D133" s="296"/>
      <c r="E133" s="296"/>
      <c r="F133" s="316" t="s">
        <v>1454</v>
      </c>
      <c r="G133" s="296"/>
      <c r="H133" s="296" t="s">
        <v>1488</v>
      </c>
      <c r="I133" s="296" t="s">
        <v>1450</v>
      </c>
      <c r="J133" s="296">
        <v>50</v>
      </c>
      <c r="K133" s="338"/>
    </row>
    <row r="134" spans="2:11" s="1" customFormat="1" ht="15" customHeight="1">
      <c r="B134" s="336"/>
      <c r="C134" s="296" t="s">
        <v>1467</v>
      </c>
      <c r="D134" s="296"/>
      <c r="E134" s="296"/>
      <c r="F134" s="316" t="s">
        <v>1454</v>
      </c>
      <c r="G134" s="296"/>
      <c r="H134" s="296" t="s">
        <v>1488</v>
      </c>
      <c r="I134" s="296" t="s">
        <v>1450</v>
      </c>
      <c r="J134" s="296">
        <v>50</v>
      </c>
      <c r="K134" s="338"/>
    </row>
    <row r="135" spans="2:11" s="1" customFormat="1" ht="15" customHeight="1">
      <c r="B135" s="336"/>
      <c r="C135" s="296" t="s">
        <v>1473</v>
      </c>
      <c r="D135" s="296"/>
      <c r="E135" s="296"/>
      <c r="F135" s="316" t="s">
        <v>1454</v>
      </c>
      <c r="G135" s="296"/>
      <c r="H135" s="296" t="s">
        <v>1488</v>
      </c>
      <c r="I135" s="296" t="s">
        <v>1450</v>
      </c>
      <c r="J135" s="296">
        <v>50</v>
      </c>
      <c r="K135" s="338"/>
    </row>
    <row r="136" spans="2:11" s="1" customFormat="1" ht="15" customHeight="1">
      <c r="B136" s="336"/>
      <c r="C136" s="296" t="s">
        <v>1475</v>
      </c>
      <c r="D136" s="296"/>
      <c r="E136" s="296"/>
      <c r="F136" s="316" t="s">
        <v>1454</v>
      </c>
      <c r="G136" s="296"/>
      <c r="H136" s="296" t="s">
        <v>1488</v>
      </c>
      <c r="I136" s="296" t="s">
        <v>1450</v>
      </c>
      <c r="J136" s="296">
        <v>50</v>
      </c>
      <c r="K136" s="338"/>
    </row>
    <row r="137" spans="2:11" s="1" customFormat="1" ht="15" customHeight="1">
      <c r="B137" s="336"/>
      <c r="C137" s="296" t="s">
        <v>1476</v>
      </c>
      <c r="D137" s="296"/>
      <c r="E137" s="296"/>
      <c r="F137" s="316" t="s">
        <v>1454</v>
      </c>
      <c r="G137" s="296"/>
      <c r="H137" s="296" t="s">
        <v>1501</v>
      </c>
      <c r="I137" s="296" t="s">
        <v>1450</v>
      </c>
      <c r="J137" s="296">
        <v>255</v>
      </c>
      <c r="K137" s="338"/>
    </row>
    <row r="138" spans="2:11" s="1" customFormat="1" ht="15" customHeight="1">
      <c r="B138" s="336"/>
      <c r="C138" s="296" t="s">
        <v>1478</v>
      </c>
      <c r="D138" s="296"/>
      <c r="E138" s="296"/>
      <c r="F138" s="316" t="s">
        <v>1448</v>
      </c>
      <c r="G138" s="296"/>
      <c r="H138" s="296" t="s">
        <v>1502</v>
      </c>
      <c r="I138" s="296" t="s">
        <v>1480</v>
      </c>
      <c r="J138" s="296"/>
      <c r="K138" s="338"/>
    </row>
    <row r="139" spans="2:11" s="1" customFormat="1" ht="15" customHeight="1">
      <c r="B139" s="336"/>
      <c r="C139" s="296" t="s">
        <v>1481</v>
      </c>
      <c r="D139" s="296"/>
      <c r="E139" s="296"/>
      <c r="F139" s="316" t="s">
        <v>1448</v>
      </c>
      <c r="G139" s="296"/>
      <c r="H139" s="296" t="s">
        <v>1503</v>
      </c>
      <c r="I139" s="296" t="s">
        <v>1483</v>
      </c>
      <c r="J139" s="296"/>
      <c r="K139" s="338"/>
    </row>
    <row r="140" spans="2:11" s="1" customFormat="1" ht="15" customHeight="1">
      <c r="B140" s="336"/>
      <c r="C140" s="296" t="s">
        <v>1484</v>
      </c>
      <c r="D140" s="296"/>
      <c r="E140" s="296"/>
      <c r="F140" s="316" t="s">
        <v>1448</v>
      </c>
      <c r="G140" s="296"/>
      <c r="H140" s="296" t="s">
        <v>1484</v>
      </c>
      <c r="I140" s="296" t="s">
        <v>1483</v>
      </c>
      <c r="J140" s="296"/>
      <c r="K140" s="338"/>
    </row>
    <row r="141" spans="2:11" s="1" customFormat="1" ht="15" customHeight="1">
      <c r="B141" s="336"/>
      <c r="C141" s="296" t="s">
        <v>47</v>
      </c>
      <c r="D141" s="296"/>
      <c r="E141" s="296"/>
      <c r="F141" s="316" t="s">
        <v>1448</v>
      </c>
      <c r="G141" s="296"/>
      <c r="H141" s="296" t="s">
        <v>1504</v>
      </c>
      <c r="I141" s="296" t="s">
        <v>1483</v>
      </c>
      <c r="J141" s="296"/>
      <c r="K141" s="338"/>
    </row>
    <row r="142" spans="2:11" s="1" customFormat="1" ht="15" customHeight="1">
      <c r="B142" s="336"/>
      <c r="C142" s="296" t="s">
        <v>1505</v>
      </c>
      <c r="D142" s="296"/>
      <c r="E142" s="296"/>
      <c r="F142" s="316" t="s">
        <v>1448</v>
      </c>
      <c r="G142" s="296"/>
      <c r="H142" s="296" t="s">
        <v>1506</v>
      </c>
      <c r="I142" s="296" t="s">
        <v>1483</v>
      </c>
      <c r="J142" s="296"/>
      <c r="K142" s="338"/>
    </row>
    <row r="143" spans="2:11" s="1" customFormat="1" ht="15" customHeight="1">
      <c r="B143" s="339"/>
      <c r="C143" s="340"/>
      <c r="D143" s="340"/>
      <c r="E143" s="340"/>
      <c r="F143" s="340"/>
      <c r="G143" s="340"/>
      <c r="H143" s="340"/>
      <c r="I143" s="340"/>
      <c r="J143" s="340"/>
      <c r="K143" s="341"/>
    </row>
    <row r="144" spans="2:11" s="1" customFormat="1" ht="18.75" customHeight="1">
      <c r="B144" s="293"/>
      <c r="C144" s="293"/>
      <c r="D144" s="293"/>
      <c r="E144" s="293"/>
      <c r="F144" s="328"/>
      <c r="G144" s="293"/>
      <c r="H144" s="293"/>
      <c r="I144" s="293"/>
      <c r="J144" s="293"/>
      <c r="K144" s="293"/>
    </row>
    <row r="145" spans="2:11" s="1" customFormat="1" ht="18.75" customHeight="1">
      <c r="B145" s="303"/>
      <c r="C145" s="303"/>
      <c r="D145" s="303"/>
      <c r="E145" s="303"/>
      <c r="F145" s="303"/>
      <c r="G145" s="303"/>
      <c r="H145" s="303"/>
      <c r="I145" s="303"/>
      <c r="J145" s="303"/>
      <c r="K145" s="303"/>
    </row>
    <row r="146" spans="2:11" s="1" customFormat="1" ht="7.5" customHeight="1">
      <c r="B146" s="304"/>
      <c r="C146" s="305"/>
      <c r="D146" s="305"/>
      <c r="E146" s="305"/>
      <c r="F146" s="305"/>
      <c r="G146" s="305"/>
      <c r="H146" s="305"/>
      <c r="I146" s="305"/>
      <c r="J146" s="305"/>
      <c r="K146" s="306"/>
    </row>
    <row r="147" spans="2:11" s="1" customFormat="1" ht="45" customHeight="1">
      <c r="B147" s="307"/>
      <c r="C147" s="413" t="s">
        <v>1507</v>
      </c>
      <c r="D147" s="413"/>
      <c r="E147" s="413"/>
      <c r="F147" s="413"/>
      <c r="G147" s="413"/>
      <c r="H147" s="413"/>
      <c r="I147" s="413"/>
      <c r="J147" s="413"/>
      <c r="K147" s="308"/>
    </row>
    <row r="148" spans="2:11" s="1" customFormat="1" ht="17.25" customHeight="1">
      <c r="B148" s="307"/>
      <c r="C148" s="309" t="s">
        <v>1442</v>
      </c>
      <c r="D148" s="309"/>
      <c r="E148" s="309"/>
      <c r="F148" s="309" t="s">
        <v>1443</v>
      </c>
      <c r="G148" s="310"/>
      <c r="H148" s="309" t="s">
        <v>63</v>
      </c>
      <c r="I148" s="309" t="s">
        <v>66</v>
      </c>
      <c r="J148" s="309" t="s">
        <v>1444</v>
      </c>
      <c r="K148" s="308"/>
    </row>
    <row r="149" spans="2:11" s="1" customFormat="1" ht="17.25" customHeight="1">
      <c r="B149" s="307"/>
      <c r="C149" s="311" t="s">
        <v>1445</v>
      </c>
      <c r="D149" s="311"/>
      <c r="E149" s="311"/>
      <c r="F149" s="312" t="s">
        <v>1446</v>
      </c>
      <c r="G149" s="313"/>
      <c r="H149" s="311"/>
      <c r="I149" s="311"/>
      <c r="J149" s="311" t="s">
        <v>1447</v>
      </c>
      <c r="K149" s="308"/>
    </row>
    <row r="150" spans="2:11" s="1" customFormat="1" ht="5.25" customHeight="1">
      <c r="B150" s="317"/>
      <c r="C150" s="314"/>
      <c r="D150" s="314"/>
      <c r="E150" s="314"/>
      <c r="F150" s="314"/>
      <c r="G150" s="315"/>
      <c r="H150" s="314"/>
      <c r="I150" s="314"/>
      <c r="J150" s="314"/>
      <c r="K150" s="338"/>
    </row>
    <row r="151" spans="2:11" s="1" customFormat="1" ht="15" customHeight="1">
      <c r="B151" s="317"/>
      <c r="C151" s="342" t="s">
        <v>1451</v>
      </c>
      <c r="D151" s="296"/>
      <c r="E151" s="296"/>
      <c r="F151" s="343" t="s">
        <v>1448</v>
      </c>
      <c r="G151" s="296"/>
      <c r="H151" s="342" t="s">
        <v>1488</v>
      </c>
      <c r="I151" s="342" t="s">
        <v>1450</v>
      </c>
      <c r="J151" s="342">
        <v>120</v>
      </c>
      <c r="K151" s="338"/>
    </row>
    <row r="152" spans="2:11" s="1" customFormat="1" ht="15" customHeight="1">
      <c r="B152" s="317"/>
      <c r="C152" s="342" t="s">
        <v>1497</v>
      </c>
      <c r="D152" s="296"/>
      <c r="E152" s="296"/>
      <c r="F152" s="343" t="s">
        <v>1448</v>
      </c>
      <c r="G152" s="296"/>
      <c r="H152" s="342" t="s">
        <v>1508</v>
      </c>
      <c r="I152" s="342" t="s">
        <v>1450</v>
      </c>
      <c r="J152" s="342" t="s">
        <v>1499</v>
      </c>
      <c r="K152" s="338"/>
    </row>
    <row r="153" spans="2:11" s="1" customFormat="1" ht="15" customHeight="1">
      <c r="B153" s="317"/>
      <c r="C153" s="342" t="s">
        <v>1396</v>
      </c>
      <c r="D153" s="296"/>
      <c r="E153" s="296"/>
      <c r="F153" s="343" t="s">
        <v>1448</v>
      </c>
      <c r="G153" s="296"/>
      <c r="H153" s="342" t="s">
        <v>1509</v>
      </c>
      <c r="I153" s="342" t="s">
        <v>1450</v>
      </c>
      <c r="J153" s="342" t="s">
        <v>1499</v>
      </c>
      <c r="K153" s="338"/>
    </row>
    <row r="154" spans="2:11" s="1" customFormat="1" ht="15" customHeight="1">
      <c r="B154" s="317"/>
      <c r="C154" s="342" t="s">
        <v>1453</v>
      </c>
      <c r="D154" s="296"/>
      <c r="E154" s="296"/>
      <c r="F154" s="343" t="s">
        <v>1454</v>
      </c>
      <c r="G154" s="296"/>
      <c r="H154" s="342" t="s">
        <v>1488</v>
      </c>
      <c r="I154" s="342" t="s">
        <v>1450</v>
      </c>
      <c r="J154" s="342">
        <v>50</v>
      </c>
      <c r="K154" s="338"/>
    </row>
    <row r="155" spans="2:11" s="1" customFormat="1" ht="15" customHeight="1">
      <c r="B155" s="317"/>
      <c r="C155" s="342" t="s">
        <v>1456</v>
      </c>
      <c r="D155" s="296"/>
      <c r="E155" s="296"/>
      <c r="F155" s="343" t="s">
        <v>1448</v>
      </c>
      <c r="G155" s="296"/>
      <c r="H155" s="342" t="s">
        <v>1488</v>
      </c>
      <c r="I155" s="342" t="s">
        <v>1458</v>
      </c>
      <c r="J155" s="342"/>
      <c r="K155" s="338"/>
    </row>
    <row r="156" spans="2:11" s="1" customFormat="1" ht="15" customHeight="1">
      <c r="B156" s="317"/>
      <c r="C156" s="342" t="s">
        <v>1467</v>
      </c>
      <c r="D156" s="296"/>
      <c r="E156" s="296"/>
      <c r="F156" s="343" t="s">
        <v>1454</v>
      </c>
      <c r="G156" s="296"/>
      <c r="H156" s="342" t="s">
        <v>1488</v>
      </c>
      <c r="I156" s="342" t="s">
        <v>1450</v>
      </c>
      <c r="J156" s="342">
        <v>50</v>
      </c>
      <c r="K156" s="338"/>
    </row>
    <row r="157" spans="2:11" s="1" customFormat="1" ht="15" customHeight="1">
      <c r="B157" s="317"/>
      <c r="C157" s="342" t="s">
        <v>1475</v>
      </c>
      <c r="D157" s="296"/>
      <c r="E157" s="296"/>
      <c r="F157" s="343" t="s">
        <v>1454</v>
      </c>
      <c r="G157" s="296"/>
      <c r="H157" s="342" t="s">
        <v>1488</v>
      </c>
      <c r="I157" s="342" t="s">
        <v>1450</v>
      </c>
      <c r="J157" s="342">
        <v>50</v>
      </c>
      <c r="K157" s="338"/>
    </row>
    <row r="158" spans="2:11" s="1" customFormat="1" ht="15" customHeight="1">
      <c r="B158" s="317"/>
      <c r="C158" s="342" t="s">
        <v>1473</v>
      </c>
      <c r="D158" s="296"/>
      <c r="E158" s="296"/>
      <c r="F158" s="343" t="s">
        <v>1454</v>
      </c>
      <c r="G158" s="296"/>
      <c r="H158" s="342" t="s">
        <v>1488</v>
      </c>
      <c r="I158" s="342" t="s">
        <v>1450</v>
      </c>
      <c r="J158" s="342">
        <v>50</v>
      </c>
      <c r="K158" s="338"/>
    </row>
    <row r="159" spans="2:11" s="1" customFormat="1" ht="15" customHeight="1">
      <c r="B159" s="317"/>
      <c r="C159" s="342" t="s">
        <v>158</v>
      </c>
      <c r="D159" s="296"/>
      <c r="E159" s="296"/>
      <c r="F159" s="343" t="s">
        <v>1448</v>
      </c>
      <c r="G159" s="296"/>
      <c r="H159" s="342" t="s">
        <v>1510</v>
      </c>
      <c r="I159" s="342" t="s">
        <v>1450</v>
      </c>
      <c r="J159" s="342" t="s">
        <v>1511</v>
      </c>
      <c r="K159" s="338"/>
    </row>
    <row r="160" spans="2:11" s="1" customFormat="1" ht="15" customHeight="1">
      <c r="B160" s="317"/>
      <c r="C160" s="342" t="s">
        <v>1512</v>
      </c>
      <c r="D160" s="296"/>
      <c r="E160" s="296"/>
      <c r="F160" s="343" t="s">
        <v>1448</v>
      </c>
      <c r="G160" s="296"/>
      <c r="H160" s="342" t="s">
        <v>1513</v>
      </c>
      <c r="I160" s="342" t="s">
        <v>1483</v>
      </c>
      <c r="J160" s="342"/>
      <c r="K160" s="338"/>
    </row>
    <row r="161" spans="2:11" s="1" customFormat="1" ht="15" customHeight="1">
      <c r="B161" s="344"/>
      <c r="C161" s="326"/>
      <c r="D161" s="326"/>
      <c r="E161" s="326"/>
      <c r="F161" s="326"/>
      <c r="G161" s="326"/>
      <c r="H161" s="326"/>
      <c r="I161" s="326"/>
      <c r="J161" s="326"/>
      <c r="K161" s="345"/>
    </row>
    <row r="162" spans="2:11" s="1" customFormat="1" ht="18.75" customHeight="1">
      <c r="B162" s="293"/>
      <c r="C162" s="296"/>
      <c r="D162" s="296"/>
      <c r="E162" s="296"/>
      <c r="F162" s="316"/>
      <c r="G162" s="296"/>
      <c r="H162" s="296"/>
      <c r="I162" s="296"/>
      <c r="J162" s="296"/>
      <c r="K162" s="293"/>
    </row>
    <row r="163" spans="2:11" s="1" customFormat="1" ht="18.75" customHeight="1">
      <c r="B163" s="303"/>
      <c r="C163" s="303"/>
      <c r="D163" s="303"/>
      <c r="E163" s="303"/>
      <c r="F163" s="303"/>
      <c r="G163" s="303"/>
      <c r="H163" s="303"/>
      <c r="I163" s="303"/>
      <c r="J163" s="303"/>
      <c r="K163" s="303"/>
    </row>
    <row r="164" spans="2:11" s="1" customFormat="1" ht="7.5" customHeight="1">
      <c r="B164" s="285"/>
      <c r="C164" s="286"/>
      <c r="D164" s="286"/>
      <c r="E164" s="286"/>
      <c r="F164" s="286"/>
      <c r="G164" s="286"/>
      <c r="H164" s="286"/>
      <c r="I164" s="286"/>
      <c r="J164" s="286"/>
      <c r="K164" s="287"/>
    </row>
    <row r="165" spans="2:11" s="1" customFormat="1" ht="45" customHeight="1">
      <c r="B165" s="288"/>
      <c r="C165" s="414" t="s">
        <v>1514</v>
      </c>
      <c r="D165" s="414"/>
      <c r="E165" s="414"/>
      <c r="F165" s="414"/>
      <c r="G165" s="414"/>
      <c r="H165" s="414"/>
      <c r="I165" s="414"/>
      <c r="J165" s="414"/>
      <c r="K165" s="289"/>
    </row>
    <row r="166" spans="2:11" s="1" customFormat="1" ht="17.25" customHeight="1">
      <c r="B166" s="288"/>
      <c r="C166" s="309" t="s">
        <v>1442</v>
      </c>
      <c r="D166" s="309"/>
      <c r="E166" s="309"/>
      <c r="F166" s="309" t="s">
        <v>1443</v>
      </c>
      <c r="G166" s="346"/>
      <c r="H166" s="347" t="s">
        <v>63</v>
      </c>
      <c r="I166" s="347" t="s">
        <v>66</v>
      </c>
      <c r="J166" s="309" t="s">
        <v>1444</v>
      </c>
      <c r="K166" s="289"/>
    </row>
    <row r="167" spans="2:11" s="1" customFormat="1" ht="17.25" customHeight="1">
      <c r="B167" s="290"/>
      <c r="C167" s="311" t="s">
        <v>1445</v>
      </c>
      <c r="D167" s="311"/>
      <c r="E167" s="311"/>
      <c r="F167" s="312" t="s">
        <v>1446</v>
      </c>
      <c r="G167" s="348"/>
      <c r="H167" s="349"/>
      <c r="I167" s="349"/>
      <c r="J167" s="311" t="s">
        <v>1447</v>
      </c>
      <c r="K167" s="291"/>
    </row>
    <row r="168" spans="2:11" s="1" customFormat="1" ht="5.25" customHeight="1">
      <c r="B168" s="317"/>
      <c r="C168" s="314"/>
      <c r="D168" s="314"/>
      <c r="E168" s="314"/>
      <c r="F168" s="314"/>
      <c r="G168" s="315"/>
      <c r="H168" s="314"/>
      <c r="I168" s="314"/>
      <c r="J168" s="314"/>
      <c r="K168" s="338"/>
    </row>
    <row r="169" spans="2:11" s="1" customFormat="1" ht="15" customHeight="1">
      <c r="B169" s="317"/>
      <c r="C169" s="296" t="s">
        <v>1451</v>
      </c>
      <c r="D169" s="296"/>
      <c r="E169" s="296"/>
      <c r="F169" s="316" t="s">
        <v>1448</v>
      </c>
      <c r="G169" s="296"/>
      <c r="H169" s="296" t="s">
        <v>1488</v>
      </c>
      <c r="I169" s="296" t="s">
        <v>1450</v>
      </c>
      <c r="J169" s="296">
        <v>120</v>
      </c>
      <c r="K169" s="338"/>
    </row>
    <row r="170" spans="2:11" s="1" customFormat="1" ht="15" customHeight="1">
      <c r="B170" s="317"/>
      <c r="C170" s="296" t="s">
        <v>1497</v>
      </c>
      <c r="D170" s="296"/>
      <c r="E170" s="296"/>
      <c r="F170" s="316" t="s">
        <v>1448</v>
      </c>
      <c r="G170" s="296"/>
      <c r="H170" s="296" t="s">
        <v>1498</v>
      </c>
      <c r="I170" s="296" t="s">
        <v>1450</v>
      </c>
      <c r="J170" s="296" t="s">
        <v>1499</v>
      </c>
      <c r="K170" s="338"/>
    </row>
    <row r="171" spans="2:11" s="1" customFormat="1" ht="15" customHeight="1">
      <c r="B171" s="317"/>
      <c r="C171" s="296" t="s">
        <v>1396</v>
      </c>
      <c r="D171" s="296"/>
      <c r="E171" s="296"/>
      <c r="F171" s="316" t="s">
        <v>1448</v>
      </c>
      <c r="G171" s="296"/>
      <c r="H171" s="296" t="s">
        <v>1515</v>
      </c>
      <c r="I171" s="296" t="s">
        <v>1450</v>
      </c>
      <c r="J171" s="296" t="s">
        <v>1499</v>
      </c>
      <c r="K171" s="338"/>
    </row>
    <row r="172" spans="2:11" s="1" customFormat="1" ht="15" customHeight="1">
      <c r="B172" s="317"/>
      <c r="C172" s="296" t="s">
        <v>1453</v>
      </c>
      <c r="D172" s="296"/>
      <c r="E172" s="296"/>
      <c r="F172" s="316" t="s">
        <v>1454</v>
      </c>
      <c r="G172" s="296"/>
      <c r="H172" s="296" t="s">
        <v>1515</v>
      </c>
      <c r="I172" s="296" t="s">
        <v>1450</v>
      </c>
      <c r="J172" s="296">
        <v>50</v>
      </c>
      <c r="K172" s="338"/>
    </row>
    <row r="173" spans="2:11" s="1" customFormat="1" ht="15" customHeight="1">
      <c r="B173" s="317"/>
      <c r="C173" s="296" t="s">
        <v>1456</v>
      </c>
      <c r="D173" s="296"/>
      <c r="E173" s="296"/>
      <c r="F173" s="316" t="s">
        <v>1448</v>
      </c>
      <c r="G173" s="296"/>
      <c r="H173" s="296" t="s">
        <v>1515</v>
      </c>
      <c r="I173" s="296" t="s">
        <v>1458</v>
      </c>
      <c r="J173" s="296"/>
      <c r="K173" s="338"/>
    </row>
    <row r="174" spans="2:11" s="1" customFormat="1" ht="15" customHeight="1">
      <c r="B174" s="317"/>
      <c r="C174" s="296" t="s">
        <v>1467</v>
      </c>
      <c r="D174" s="296"/>
      <c r="E174" s="296"/>
      <c r="F174" s="316" t="s">
        <v>1454</v>
      </c>
      <c r="G174" s="296"/>
      <c r="H174" s="296" t="s">
        <v>1515</v>
      </c>
      <c r="I174" s="296" t="s">
        <v>1450</v>
      </c>
      <c r="J174" s="296">
        <v>50</v>
      </c>
      <c r="K174" s="338"/>
    </row>
    <row r="175" spans="2:11" s="1" customFormat="1" ht="15" customHeight="1">
      <c r="B175" s="317"/>
      <c r="C175" s="296" t="s">
        <v>1475</v>
      </c>
      <c r="D175" s="296"/>
      <c r="E175" s="296"/>
      <c r="F175" s="316" t="s">
        <v>1454</v>
      </c>
      <c r="G175" s="296"/>
      <c r="H175" s="296" t="s">
        <v>1515</v>
      </c>
      <c r="I175" s="296" t="s">
        <v>1450</v>
      </c>
      <c r="J175" s="296">
        <v>50</v>
      </c>
      <c r="K175" s="338"/>
    </row>
    <row r="176" spans="2:11" s="1" customFormat="1" ht="15" customHeight="1">
      <c r="B176" s="317"/>
      <c r="C176" s="296" t="s">
        <v>1473</v>
      </c>
      <c r="D176" s="296"/>
      <c r="E176" s="296"/>
      <c r="F176" s="316" t="s">
        <v>1454</v>
      </c>
      <c r="G176" s="296"/>
      <c r="H176" s="296" t="s">
        <v>1515</v>
      </c>
      <c r="I176" s="296" t="s">
        <v>1450</v>
      </c>
      <c r="J176" s="296">
        <v>50</v>
      </c>
      <c r="K176" s="338"/>
    </row>
    <row r="177" spans="2:11" s="1" customFormat="1" ht="15" customHeight="1">
      <c r="B177" s="317"/>
      <c r="C177" s="296" t="s">
        <v>175</v>
      </c>
      <c r="D177" s="296"/>
      <c r="E177" s="296"/>
      <c r="F177" s="316" t="s">
        <v>1448</v>
      </c>
      <c r="G177" s="296"/>
      <c r="H177" s="296" t="s">
        <v>1516</v>
      </c>
      <c r="I177" s="296" t="s">
        <v>1517</v>
      </c>
      <c r="J177" s="296"/>
      <c r="K177" s="338"/>
    </row>
    <row r="178" spans="2:11" s="1" customFormat="1" ht="15" customHeight="1">
      <c r="B178" s="317"/>
      <c r="C178" s="296" t="s">
        <v>66</v>
      </c>
      <c r="D178" s="296"/>
      <c r="E178" s="296"/>
      <c r="F178" s="316" t="s">
        <v>1448</v>
      </c>
      <c r="G178" s="296"/>
      <c r="H178" s="296" t="s">
        <v>1518</v>
      </c>
      <c r="I178" s="296" t="s">
        <v>1519</v>
      </c>
      <c r="J178" s="296">
        <v>1</v>
      </c>
      <c r="K178" s="338"/>
    </row>
    <row r="179" spans="2:11" s="1" customFormat="1" ht="15" customHeight="1">
      <c r="B179" s="317"/>
      <c r="C179" s="296" t="s">
        <v>62</v>
      </c>
      <c r="D179" s="296"/>
      <c r="E179" s="296"/>
      <c r="F179" s="316" t="s">
        <v>1448</v>
      </c>
      <c r="G179" s="296"/>
      <c r="H179" s="296" t="s">
        <v>1520</v>
      </c>
      <c r="I179" s="296" t="s">
        <v>1450</v>
      </c>
      <c r="J179" s="296">
        <v>20</v>
      </c>
      <c r="K179" s="338"/>
    </row>
    <row r="180" spans="2:11" s="1" customFormat="1" ht="15" customHeight="1">
      <c r="B180" s="317"/>
      <c r="C180" s="296" t="s">
        <v>63</v>
      </c>
      <c r="D180" s="296"/>
      <c r="E180" s="296"/>
      <c r="F180" s="316" t="s">
        <v>1448</v>
      </c>
      <c r="G180" s="296"/>
      <c r="H180" s="296" t="s">
        <v>1521</v>
      </c>
      <c r="I180" s="296" t="s">
        <v>1450</v>
      </c>
      <c r="J180" s="296">
        <v>255</v>
      </c>
      <c r="K180" s="338"/>
    </row>
    <row r="181" spans="2:11" s="1" customFormat="1" ht="15" customHeight="1">
      <c r="B181" s="317"/>
      <c r="C181" s="296" t="s">
        <v>176</v>
      </c>
      <c r="D181" s="296"/>
      <c r="E181" s="296"/>
      <c r="F181" s="316" t="s">
        <v>1448</v>
      </c>
      <c r="G181" s="296"/>
      <c r="H181" s="296" t="s">
        <v>1412</v>
      </c>
      <c r="I181" s="296" t="s">
        <v>1450</v>
      </c>
      <c r="J181" s="296">
        <v>10</v>
      </c>
      <c r="K181" s="338"/>
    </row>
    <row r="182" spans="2:11" s="1" customFormat="1" ht="15" customHeight="1">
      <c r="B182" s="317"/>
      <c r="C182" s="296" t="s">
        <v>177</v>
      </c>
      <c r="D182" s="296"/>
      <c r="E182" s="296"/>
      <c r="F182" s="316" t="s">
        <v>1448</v>
      </c>
      <c r="G182" s="296"/>
      <c r="H182" s="296" t="s">
        <v>1522</v>
      </c>
      <c r="I182" s="296" t="s">
        <v>1483</v>
      </c>
      <c r="J182" s="296"/>
      <c r="K182" s="338"/>
    </row>
    <row r="183" spans="2:11" s="1" customFormat="1" ht="15" customHeight="1">
      <c r="B183" s="317"/>
      <c r="C183" s="296" t="s">
        <v>1523</v>
      </c>
      <c r="D183" s="296"/>
      <c r="E183" s="296"/>
      <c r="F183" s="316" t="s">
        <v>1448</v>
      </c>
      <c r="G183" s="296"/>
      <c r="H183" s="296" t="s">
        <v>1524</v>
      </c>
      <c r="I183" s="296" t="s">
        <v>1483</v>
      </c>
      <c r="J183" s="296"/>
      <c r="K183" s="338"/>
    </row>
    <row r="184" spans="2:11" s="1" customFormat="1" ht="15" customHeight="1">
      <c r="B184" s="317"/>
      <c r="C184" s="296" t="s">
        <v>1512</v>
      </c>
      <c r="D184" s="296"/>
      <c r="E184" s="296"/>
      <c r="F184" s="316" t="s">
        <v>1448</v>
      </c>
      <c r="G184" s="296"/>
      <c r="H184" s="296" t="s">
        <v>1525</v>
      </c>
      <c r="I184" s="296" t="s">
        <v>1483</v>
      </c>
      <c r="J184" s="296"/>
      <c r="K184" s="338"/>
    </row>
    <row r="185" spans="2:11" s="1" customFormat="1" ht="15" customHeight="1">
      <c r="B185" s="317"/>
      <c r="C185" s="296" t="s">
        <v>179</v>
      </c>
      <c r="D185" s="296"/>
      <c r="E185" s="296"/>
      <c r="F185" s="316" t="s">
        <v>1454</v>
      </c>
      <c r="G185" s="296"/>
      <c r="H185" s="296" t="s">
        <v>1526</v>
      </c>
      <c r="I185" s="296" t="s">
        <v>1450</v>
      </c>
      <c r="J185" s="296">
        <v>50</v>
      </c>
      <c r="K185" s="338"/>
    </row>
    <row r="186" spans="2:11" s="1" customFormat="1" ht="15" customHeight="1">
      <c r="B186" s="317"/>
      <c r="C186" s="296" t="s">
        <v>1527</v>
      </c>
      <c r="D186" s="296"/>
      <c r="E186" s="296"/>
      <c r="F186" s="316" t="s">
        <v>1454</v>
      </c>
      <c r="G186" s="296"/>
      <c r="H186" s="296" t="s">
        <v>1528</v>
      </c>
      <c r="I186" s="296" t="s">
        <v>1529</v>
      </c>
      <c r="J186" s="296"/>
      <c r="K186" s="338"/>
    </row>
    <row r="187" spans="2:11" s="1" customFormat="1" ht="15" customHeight="1">
      <c r="B187" s="317"/>
      <c r="C187" s="296" t="s">
        <v>1530</v>
      </c>
      <c r="D187" s="296"/>
      <c r="E187" s="296"/>
      <c r="F187" s="316" t="s">
        <v>1454</v>
      </c>
      <c r="G187" s="296"/>
      <c r="H187" s="296" t="s">
        <v>1531</v>
      </c>
      <c r="I187" s="296" t="s">
        <v>1529</v>
      </c>
      <c r="J187" s="296"/>
      <c r="K187" s="338"/>
    </row>
    <row r="188" spans="2:11" s="1" customFormat="1" ht="15" customHeight="1">
      <c r="B188" s="317"/>
      <c r="C188" s="296" t="s">
        <v>1532</v>
      </c>
      <c r="D188" s="296"/>
      <c r="E188" s="296"/>
      <c r="F188" s="316" t="s">
        <v>1454</v>
      </c>
      <c r="G188" s="296"/>
      <c r="H188" s="296" t="s">
        <v>1533</v>
      </c>
      <c r="I188" s="296" t="s">
        <v>1529</v>
      </c>
      <c r="J188" s="296"/>
      <c r="K188" s="338"/>
    </row>
    <row r="189" spans="2:11" s="1" customFormat="1" ht="15" customHeight="1">
      <c r="B189" s="317"/>
      <c r="C189" s="350" t="s">
        <v>1534</v>
      </c>
      <c r="D189" s="296"/>
      <c r="E189" s="296"/>
      <c r="F189" s="316" t="s">
        <v>1454</v>
      </c>
      <c r="G189" s="296"/>
      <c r="H189" s="296" t="s">
        <v>1535</v>
      </c>
      <c r="I189" s="296" t="s">
        <v>1536</v>
      </c>
      <c r="J189" s="351" t="s">
        <v>1537</v>
      </c>
      <c r="K189" s="338"/>
    </row>
    <row r="190" spans="2:11" s="1" customFormat="1" ht="15" customHeight="1">
      <c r="B190" s="317"/>
      <c r="C190" s="302" t="s">
        <v>51</v>
      </c>
      <c r="D190" s="296"/>
      <c r="E190" s="296"/>
      <c r="F190" s="316" t="s">
        <v>1448</v>
      </c>
      <c r="G190" s="296"/>
      <c r="H190" s="293" t="s">
        <v>1538</v>
      </c>
      <c r="I190" s="296" t="s">
        <v>1539</v>
      </c>
      <c r="J190" s="296"/>
      <c r="K190" s="338"/>
    </row>
    <row r="191" spans="2:11" s="1" customFormat="1" ht="15" customHeight="1">
      <c r="B191" s="317"/>
      <c r="C191" s="302" t="s">
        <v>1540</v>
      </c>
      <c r="D191" s="296"/>
      <c r="E191" s="296"/>
      <c r="F191" s="316" t="s">
        <v>1448</v>
      </c>
      <c r="G191" s="296"/>
      <c r="H191" s="296" t="s">
        <v>1541</v>
      </c>
      <c r="I191" s="296" t="s">
        <v>1483</v>
      </c>
      <c r="J191" s="296"/>
      <c r="K191" s="338"/>
    </row>
    <row r="192" spans="2:11" s="1" customFormat="1" ht="15" customHeight="1">
      <c r="B192" s="317"/>
      <c r="C192" s="302" t="s">
        <v>1542</v>
      </c>
      <c r="D192" s="296"/>
      <c r="E192" s="296"/>
      <c r="F192" s="316" t="s">
        <v>1448</v>
      </c>
      <c r="G192" s="296"/>
      <c r="H192" s="296" t="s">
        <v>1543</v>
      </c>
      <c r="I192" s="296" t="s">
        <v>1483</v>
      </c>
      <c r="J192" s="296"/>
      <c r="K192" s="338"/>
    </row>
    <row r="193" spans="2:11" s="1" customFormat="1" ht="15" customHeight="1">
      <c r="B193" s="317"/>
      <c r="C193" s="302" t="s">
        <v>1544</v>
      </c>
      <c r="D193" s="296"/>
      <c r="E193" s="296"/>
      <c r="F193" s="316" t="s">
        <v>1454</v>
      </c>
      <c r="G193" s="296"/>
      <c r="H193" s="296" t="s">
        <v>1545</v>
      </c>
      <c r="I193" s="296" t="s">
        <v>1483</v>
      </c>
      <c r="J193" s="296"/>
      <c r="K193" s="338"/>
    </row>
    <row r="194" spans="2:11" s="1" customFormat="1" ht="15" customHeight="1">
      <c r="B194" s="344"/>
      <c r="C194" s="352"/>
      <c r="D194" s="326"/>
      <c r="E194" s="326"/>
      <c r="F194" s="326"/>
      <c r="G194" s="326"/>
      <c r="H194" s="326"/>
      <c r="I194" s="326"/>
      <c r="J194" s="326"/>
      <c r="K194" s="345"/>
    </row>
    <row r="195" spans="2:11" s="1" customFormat="1" ht="18.75" customHeight="1">
      <c r="B195" s="293"/>
      <c r="C195" s="296"/>
      <c r="D195" s="296"/>
      <c r="E195" s="296"/>
      <c r="F195" s="316"/>
      <c r="G195" s="296"/>
      <c r="H195" s="296"/>
      <c r="I195" s="296"/>
      <c r="J195" s="296"/>
      <c r="K195" s="293"/>
    </row>
    <row r="196" spans="2:11" s="1" customFormat="1" ht="18.75" customHeight="1">
      <c r="B196" s="293"/>
      <c r="C196" s="296"/>
      <c r="D196" s="296"/>
      <c r="E196" s="296"/>
      <c r="F196" s="316"/>
      <c r="G196" s="296"/>
      <c r="H196" s="296"/>
      <c r="I196" s="296"/>
      <c r="J196" s="296"/>
      <c r="K196" s="293"/>
    </row>
    <row r="197" spans="2:11" s="1" customFormat="1" ht="18.75" customHeight="1">
      <c r="B197" s="303"/>
      <c r="C197" s="303"/>
      <c r="D197" s="303"/>
      <c r="E197" s="303"/>
      <c r="F197" s="303"/>
      <c r="G197" s="303"/>
      <c r="H197" s="303"/>
      <c r="I197" s="303"/>
      <c r="J197" s="303"/>
      <c r="K197" s="303"/>
    </row>
    <row r="198" spans="2:11" s="1" customFormat="1" ht="12">
      <c r="B198" s="285"/>
      <c r="C198" s="286"/>
      <c r="D198" s="286"/>
      <c r="E198" s="286"/>
      <c r="F198" s="286"/>
      <c r="G198" s="286"/>
      <c r="H198" s="286"/>
      <c r="I198" s="286"/>
      <c r="J198" s="286"/>
      <c r="K198" s="287"/>
    </row>
    <row r="199" spans="2:11" s="1" customFormat="1" ht="22.2">
      <c r="B199" s="288"/>
      <c r="C199" s="414" t="s">
        <v>1546</v>
      </c>
      <c r="D199" s="414"/>
      <c r="E199" s="414"/>
      <c r="F199" s="414"/>
      <c r="G199" s="414"/>
      <c r="H199" s="414"/>
      <c r="I199" s="414"/>
      <c r="J199" s="414"/>
      <c r="K199" s="289"/>
    </row>
    <row r="200" spans="2:11" s="1" customFormat="1" ht="25.5" customHeight="1">
      <c r="B200" s="288"/>
      <c r="C200" s="353" t="s">
        <v>1547</v>
      </c>
      <c r="D200" s="353"/>
      <c r="E200" s="353"/>
      <c r="F200" s="353" t="s">
        <v>1548</v>
      </c>
      <c r="G200" s="354"/>
      <c r="H200" s="415" t="s">
        <v>1549</v>
      </c>
      <c r="I200" s="415"/>
      <c r="J200" s="415"/>
      <c r="K200" s="289"/>
    </row>
    <row r="201" spans="2:11" s="1" customFormat="1" ht="5.25" customHeight="1">
      <c r="B201" s="317"/>
      <c r="C201" s="314"/>
      <c r="D201" s="314"/>
      <c r="E201" s="314"/>
      <c r="F201" s="314"/>
      <c r="G201" s="296"/>
      <c r="H201" s="314"/>
      <c r="I201" s="314"/>
      <c r="J201" s="314"/>
      <c r="K201" s="338"/>
    </row>
    <row r="202" spans="2:11" s="1" customFormat="1" ht="15" customHeight="1">
      <c r="B202" s="317"/>
      <c r="C202" s="296" t="s">
        <v>1539</v>
      </c>
      <c r="D202" s="296"/>
      <c r="E202" s="296"/>
      <c r="F202" s="316" t="s">
        <v>52</v>
      </c>
      <c r="G202" s="296"/>
      <c r="H202" s="416" t="s">
        <v>1550</v>
      </c>
      <c r="I202" s="416"/>
      <c r="J202" s="416"/>
      <c r="K202" s="338"/>
    </row>
    <row r="203" spans="2:11" s="1" customFormat="1" ht="15" customHeight="1">
      <c r="B203" s="317"/>
      <c r="C203" s="323"/>
      <c r="D203" s="296"/>
      <c r="E203" s="296"/>
      <c r="F203" s="316" t="s">
        <v>53</v>
      </c>
      <c r="G203" s="296"/>
      <c r="H203" s="416" t="s">
        <v>1551</v>
      </c>
      <c r="I203" s="416"/>
      <c r="J203" s="416"/>
      <c r="K203" s="338"/>
    </row>
    <row r="204" spans="2:11" s="1" customFormat="1" ht="15" customHeight="1">
      <c r="B204" s="317"/>
      <c r="C204" s="323"/>
      <c r="D204" s="296"/>
      <c r="E204" s="296"/>
      <c r="F204" s="316" t="s">
        <v>56</v>
      </c>
      <c r="G204" s="296"/>
      <c r="H204" s="416" t="s">
        <v>1552</v>
      </c>
      <c r="I204" s="416"/>
      <c r="J204" s="416"/>
      <c r="K204" s="338"/>
    </row>
    <row r="205" spans="2:11" s="1" customFormat="1" ht="15" customHeight="1">
      <c r="B205" s="317"/>
      <c r="C205" s="296"/>
      <c r="D205" s="296"/>
      <c r="E205" s="296"/>
      <c r="F205" s="316" t="s">
        <v>54</v>
      </c>
      <c r="G205" s="296"/>
      <c r="H205" s="416" t="s">
        <v>1553</v>
      </c>
      <c r="I205" s="416"/>
      <c r="J205" s="416"/>
      <c r="K205" s="338"/>
    </row>
    <row r="206" spans="2:11" s="1" customFormat="1" ht="15" customHeight="1">
      <c r="B206" s="317"/>
      <c r="C206" s="296"/>
      <c r="D206" s="296"/>
      <c r="E206" s="296"/>
      <c r="F206" s="316" t="s">
        <v>55</v>
      </c>
      <c r="G206" s="296"/>
      <c r="H206" s="416" t="s">
        <v>1554</v>
      </c>
      <c r="I206" s="416"/>
      <c r="J206" s="416"/>
      <c r="K206" s="338"/>
    </row>
    <row r="207" spans="2:11" s="1" customFormat="1" ht="15" customHeight="1">
      <c r="B207" s="317"/>
      <c r="C207" s="296"/>
      <c r="D207" s="296"/>
      <c r="E207" s="296"/>
      <c r="F207" s="316"/>
      <c r="G207" s="296"/>
      <c r="H207" s="296"/>
      <c r="I207" s="296"/>
      <c r="J207" s="296"/>
      <c r="K207" s="338"/>
    </row>
    <row r="208" spans="2:11" s="1" customFormat="1" ht="15" customHeight="1">
      <c r="B208" s="317"/>
      <c r="C208" s="296" t="s">
        <v>1495</v>
      </c>
      <c r="D208" s="296"/>
      <c r="E208" s="296"/>
      <c r="F208" s="316" t="s">
        <v>88</v>
      </c>
      <c r="G208" s="296"/>
      <c r="H208" s="416" t="s">
        <v>1555</v>
      </c>
      <c r="I208" s="416"/>
      <c r="J208" s="416"/>
      <c r="K208" s="338"/>
    </row>
    <row r="209" spans="2:11" s="1" customFormat="1" ht="15" customHeight="1">
      <c r="B209" s="317"/>
      <c r="C209" s="323"/>
      <c r="D209" s="296"/>
      <c r="E209" s="296"/>
      <c r="F209" s="316" t="s">
        <v>1391</v>
      </c>
      <c r="G209" s="296"/>
      <c r="H209" s="416" t="s">
        <v>1392</v>
      </c>
      <c r="I209" s="416"/>
      <c r="J209" s="416"/>
      <c r="K209" s="338"/>
    </row>
    <row r="210" spans="2:11" s="1" customFormat="1" ht="15" customHeight="1">
      <c r="B210" s="317"/>
      <c r="C210" s="296"/>
      <c r="D210" s="296"/>
      <c r="E210" s="296"/>
      <c r="F210" s="316" t="s">
        <v>1389</v>
      </c>
      <c r="G210" s="296"/>
      <c r="H210" s="416" t="s">
        <v>1556</v>
      </c>
      <c r="I210" s="416"/>
      <c r="J210" s="416"/>
      <c r="K210" s="338"/>
    </row>
    <row r="211" spans="2:11" s="1" customFormat="1" ht="15" customHeight="1">
      <c r="B211" s="355"/>
      <c r="C211" s="323"/>
      <c r="D211" s="323"/>
      <c r="E211" s="323"/>
      <c r="F211" s="316" t="s">
        <v>94</v>
      </c>
      <c r="G211" s="302"/>
      <c r="H211" s="417" t="s">
        <v>1393</v>
      </c>
      <c r="I211" s="417"/>
      <c r="J211" s="417"/>
      <c r="K211" s="356"/>
    </row>
    <row r="212" spans="2:11" s="1" customFormat="1" ht="15" customHeight="1">
      <c r="B212" s="355"/>
      <c r="C212" s="323"/>
      <c r="D212" s="323"/>
      <c r="E212" s="323"/>
      <c r="F212" s="316" t="s">
        <v>1394</v>
      </c>
      <c r="G212" s="302"/>
      <c r="H212" s="417" t="s">
        <v>1557</v>
      </c>
      <c r="I212" s="417"/>
      <c r="J212" s="417"/>
      <c r="K212" s="356"/>
    </row>
    <row r="213" spans="2:11" s="1" customFormat="1" ht="15" customHeight="1">
      <c r="B213" s="355"/>
      <c r="C213" s="323"/>
      <c r="D213" s="323"/>
      <c r="E213" s="323"/>
      <c r="F213" s="357"/>
      <c r="G213" s="302"/>
      <c r="H213" s="358"/>
      <c r="I213" s="358"/>
      <c r="J213" s="358"/>
      <c r="K213" s="356"/>
    </row>
    <row r="214" spans="2:11" s="1" customFormat="1" ht="15" customHeight="1">
      <c r="B214" s="355"/>
      <c r="C214" s="296" t="s">
        <v>1519</v>
      </c>
      <c r="D214" s="323"/>
      <c r="E214" s="323"/>
      <c r="F214" s="316">
        <v>1</v>
      </c>
      <c r="G214" s="302"/>
      <c r="H214" s="417" t="s">
        <v>1558</v>
      </c>
      <c r="I214" s="417"/>
      <c r="J214" s="417"/>
      <c r="K214" s="356"/>
    </row>
    <row r="215" spans="2:11" s="1" customFormat="1" ht="15" customHeight="1">
      <c r="B215" s="355"/>
      <c r="C215" s="323"/>
      <c r="D215" s="323"/>
      <c r="E215" s="323"/>
      <c r="F215" s="316">
        <v>2</v>
      </c>
      <c r="G215" s="302"/>
      <c r="H215" s="417" t="s">
        <v>1559</v>
      </c>
      <c r="I215" s="417"/>
      <c r="J215" s="417"/>
      <c r="K215" s="356"/>
    </row>
    <row r="216" spans="2:11" s="1" customFormat="1" ht="15" customHeight="1">
      <c r="B216" s="355"/>
      <c r="C216" s="323"/>
      <c r="D216" s="323"/>
      <c r="E216" s="323"/>
      <c r="F216" s="316">
        <v>3</v>
      </c>
      <c r="G216" s="302"/>
      <c r="H216" s="417" t="s">
        <v>1560</v>
      </c>
      <c r="I216" s="417"/>
      <c r="J216" s="417"/>
      <c r="K216" s="356"/>
    </row>
    <row r="217" spans="2:11" s="1" customFormat="1" ht="15" customHeight="1">
      <c r="B217" s="355"/>
      <c r="C217" s="323"/>
      <c r="D217" s="323"/>
      <c r="E217" s="323"/>
      <c r="F217" s="316">
        <v>4</v>
      </c>
      <c r="G217" s="302"/>
      <c r="H217" s="417" t="s">
        <v>1561</v>
      </c>
      <c r="I217" s="417"/>
      <c r="J217" s="417"/>
      <c r="K217" s="356"/>
    </row>
    <row r="218" spans="2:11" s="1" customFormat="1" ht="12.75" customHeight="1">
      <c r="B218" s="359"/>
      <c r="C218" s="360"/>
      <c r="D218" s="360"/>
      <c r="E218" s="360"/>
      <c r="F218" s="360"/>
      <c r="G218" s="360"/>
      <c r="H218" s="360"/>
      <c r="I218" s="360"/>
      <c r="J218" s="360"/>
      <c r="K218" s="361"/>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12</vt:i4>
      </vt:variant>
    </vt:vector>
  </HeadingPairs>
  <TitlesOfParts>
    <vt:vector size="19" baseType="lpstr">
      <vt:lpstr>Rekapitulace stavby</vt:lpstr>
      <vt:lpstr>VOP k ceně díla</vt:lpstr>
      <vt:lpstr>SO113 - SO 113 - Chodníky...</vt:lpstr>
      <vt:lpstr>SO431 - SO 431 - Úprava a...</vt:lpstr>
      <vt:lpstr>VON - VON - Vedlejší a os...</vt:lpstr>
      <vt:lpstr>Seznam figur</vt:lpstr>
      <vt:lpstr>Pokyny pro vyplnění</vt:lpstr>
      <vt:lpstr>'Rekapitulace stavby'!Názvy_tisku</vt:lpstr>
      <vt:lpstr>'Seznam figur'!Názvy_tisku</vt:lpstr>
      <vt:lpstr>'SO113 - SO 113 - Chodníky...'!Názvy_tisku</vt:lpstr>
      <vt:lpstr>'SO431 - SO 431 - Úprava a...'!Názvy_tisku</vt:lpstr>
      <vt:lpstr>'VON - VON - Vedlejší a os...'!Názvy_tisku</vt:lpstr>
      <vt:lpstr>'Pokyny pro vyplnění'!Oblast_tisku</vt:lpstr>
      <vt:lpstr>'Rekapitulace stavby'!Oblast_tisku</vt:lpstr>
      <vt:lpstr>'Seznam figur'!Oblast_tisku</vt:lpstr>
      <vt:lpstr>'SO113 - SO 113 - Chodníky...'!Oblast_tisku</vt:lpstr>
      <vt:lpstr>'SO431 - SO 431 - Úprava a...'!Oblast_tisku</vt:lpstr>
      <vt:lpstr>'VON - VON - Vedlejší a os...'!Oblast_tisku</vt:lpstr>
      <vt:lpstr>'VOP k ceně díla'!Oblast_tisku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STAPO\Luděk</dc:creator>
  <cp:lastModifiedBy>Luděk</cp:lastModifiedBy>
  <cp:lastPrinted>2020-01-13T16:16:45Z</cp:lastPrinted>
  <dcterms:created xsi:type="dcterms:W3CDTF">2020-01-13T13:15:32Z</dcterms:created>
  <dcterms:modified xsi:type="dcterms:W3CDTF">2020-01-13T16:17:02Z</dcterms:modified>
</cp:coreProperties>
</file>